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hreadedComments/threadedComment1.xml" ContentType="application/vnd.ms-excel.threaded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13_ncr:1_{B921FB94-29BA-420E-A265-ECA909361523}" xr6:coauthVersionLast="47" xr6:coauthVersionMax="47" xr10:uidLastSave="{00000000-0000-0000-0000-000000000000}"/>
  <bookViews>
    <workbookView xWindow="-120" yWindow="-120" windowWidth="29040" windowHeight="15840" xr2:uid="{AAC16CAF-3607-47D2-88F1-D41FEC3158DC}"/>
  </bookViews>
  <sheets>
    <sheet name="Guidelines" sheetId="6" r:id="rId1"/>
    <sheet name="Project_Base data" sheetId="2" r:id="rId2"/>
    <sheet name="Sheet4" sheetId="4" state="hidden" r:id="rId3"/>
    <sheet name="Detailed budget" sheetId="3" r:id="rId4"/>
    <sheet name="Explanatory report" sheetId="10" r:id="rId5"/>
    <sheet name="Team" sheetId="11" r:id="rId6"/>
    <sheet name="Project Action Plan" sheetId="9" r:id="rId7"/>
    <sheet name="Budget summary" sheetId="8" r:id="rId8"/>
  </sheets>
  <externalReferences>
    <externalReference r:id="rId9"/>
  </externalReferences>
  <definedNames>
    <definedName name="_xlnm._FilterDatabase" localSheetId="2" hidden="1">Sheet4!$A$6:$G$6</definedName>
    <definedName name="Vali_suurus">'[1]Eelarve vorm (Budget form)'!$R$97:$R$100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6" i="8" l="1"/>
  <c r="B16" i="8"/>
  <c r="J8" i="11" l="1"/>
  <c r="J7" i="11"/>
  <c r="J3" i="11"/>
  <c r="J4" i="11"/>
  <c r="J5" i="11"/>
  <c r="J6" i="11"/>
  <c r="J2" i="11"/>
  <c r="H3" i="11"/>
  <c r="H4" i="11"/>
  <c r="H5" i="11"/>
  <c r="H6" i="11"/>
  <c r="H7" i="11"/>
  <c r="H2" i="11"/>
  <c r="F3" i="11"/>
  <c r="F4" i="11"/>
  <c r="F5" i="11"/>
  <c r="F6" i="11"/>
  <c r="F7" i="11"/>
  <c r="F2" i="11"/>
  <c r="F8" i="4" l="1"/>
  <c r="F9" i="4"/>
  <c r="F10" i="4"/>
  <c r="F11" i="4"/>
  <c r="F12" i="4"/>
  <c r="F13" i="4"/>
  <c r="F14" i="4"/>
  <c r="F15" i="4"/>
  <c r="F16" i="4"/>
  <c r="F17" i="4"/>
  <c r="F18" i="4"/>
  <c r="F19" i="4"/>
  <c r="F20" i="4"/>
  <c r="F21" i="4"/>
  <c r="F7" i="4"/>
  <c r="C10" i="3"/>
  <c r="E10" i="3" s="1"/>
  <c r="E32" i="9" l="1"/>
  <c r="A17" i="8" l="1"/>
  <c r="A18" i="8"/>
  <c r="A19" i="8"/>
  <c r="G21" i="3"/>
  <c r="A7" i="8"/>
  <c r="A8" i="8"/>
  <c r="A9" i="8"/>
  <c r="A10" i="8"/>
  <c r="G9" i="3"/>
  <c r="G15" i="3"/>
  <c r="G27" i="3"/>
  <c r="K15" i="3"/>
  <c r="K21" i="3"/>
  <c r="K27" i="3"/>
  <c r="G98" i="3"/>
  <c r="G100" i="3"/>
  <c r="G102" i="3"/>
  <c r="K98" i="3"/>
  <c r="L98" i="3" s="1"/>
  <c r="K100" i="3"/>
  <c r="L100" i="3" s="1"/>
  <c r="K102" i="3"/>
  <c r="L102" i="3" s="1"/>
  <c r="G43" i="3"/>
  <c r="G49" i="3"/>
  <c r="K49" i="3"/>
  <c r="G55" i="3"/>
  <c r="K43" i="3"/>
  <c r="K55" i="3"/>
  <c r="C50" i="3"/>
  <c r="E50" i="3" s="1"/>
  <c r="C16" i="3"/>
  <c r="E16" i="3" s="1"/>
  <c r="C56" i="3"/>
  <c r="E56" i="3" s="1"/>
  <c r="C28" i="3"/>
  <c r="E28" i="3" s="1"/>
  <c r="C22" i="3"/>
  <c r="E22" i="3" s="1"/>
  <c r="C44" i="3"/>
  <c r="E44" i="3" s="1"/>
  <c r="C26" i="8"/>
  <c r="C27" i="8"/>
  <c r="C28" i="8"/>
  <c r="C29" i="8"/>
  <c r="C30" i="8"/>
  <c r="C31" i="8"/>
  <c r="C32" i="8"/>
  <c r="C33" i="8"/>
  <c r="C34" i="8"/>
  <c r="C35" i="8"/>
  <c r="C25" i="8"/>
  <c r="C103" i="3"/>
  <c r="C101" i="3"/>
  <c r="C99" i="3"/>
  <c r="C97" i="3"/>
  <c r="C86" i="3"/>
  <c r="E86" i="3" s="1"/>
  <c r="C80" i="3"/>
  <c r="E80" i="3" s="1"/>
  <c r="C74" i="3"/>
  <c r="E74" i="3" s="1"/>
  <c r="C68" i="3"/>
  <c r="E68" i="3" s="1"/>
  <c r="C38" i="3"/>
  <c r="E38" i="3" s="1"/>
  <c r="A26" i="8"/>
  <c r="B26" i="8"/>
  <c r="A27" i="8"/>
  <c r="B27" i="8"/>
  <c r="A28" i="8"/>
  <c r="B28" i="8"/>
  <c r="A29" i="8"/>
  <c r="B29" i="8"/>
  <c r="A30" i="8"/>
  <c r="B30" i="8"/>
  <c r="A31" i="8"/>
  <c r="B31" i="8"/>
  <c r="A32" i="8"/>
  <c r="B32" i="8"/>
  <c r="A33" i="8"/>
  <c r="B33" i="8"/>
  <c r="A34" i="8"/>
  <c r="B34" i="8"/>
  <c r="A35" i="8"/>
  <c r="B35" i="8"/>
  <c r="B25" i="8"/>
  <c r="B17" i="8"/>
  <c r="B18" i="8"/>
  <c r="B19" i="8"/>
  <c r="B8" i="8"/>
  <c r="B9" i="8"/>
  <c r="B10" i="8"/>
  <c r="B7" i="8"/>
  <c r="I102" i="3"/>
  <c r="I100" i="3"/>
  <c r="I98" i="3"/>
  <c r="I96" i="3"/>
  <c r="I85" i="3"/>
  <c r="I79" i="3"/>
  <c r="I73" i="3"/>
  <c r="I66" i="3"/>
  <c r="I55" i="3"/>
  <c r="I49" i="3"/>
  <c r="I43" i="3"/>
  <c r="I37" i="3"/>
  <c r="I27" i="3"/>
  <c r="I21" i="3"/>
  <c r="I15" i="3"/>
  <c r="I9" i="3"/>
  <c r="G66" i="3"/>
  <c r="A25" i="8"/>
  <c r="I11" i="8"/>
  <c r="G96" i="3"/>
  <c r="C7" i="8" s="1"/>
  <c r="G85" i="3"/>
  <c r="G79" i="3"/>
  <c r="G73" i="3"/>
  <c r="G37" i="3"/>
  <c r="K85" i="3"/>
  <c r="K79" i="3"/>
  <c r="K73" i="3"/>
  <c r="K66" i="3"/>
  <c r="K37" i="3"/>
  <c r="K9" i="3"/>
  <c r="K96" i="3"/>
  <c r="K95" i="3" l="1"/>
  <c r="K65" i="3"/>
  <c r="L21" i="3"/>
  <c r="L27" i="3"/>
  <c r="L15" i="3"/>
  <c r="L79" i="3"/>
  <c r="L49" i="3"/>
  <c r="L66" i="3"/>
  <c r="E19" i="8" s="1"/>
  <c r="L85" i="3"/>
  <c r="L55" i="3"/>
  <c r="L96" i="3"/>
  <c r="L95" i="3" s="1"/>
  <c r="L9" i="3"/>
  <c r="C16" i="8" s="1"/>
  <c r="E25" i="8" s="1"/>
  <c r="K8" i="3"/>
  <c r="K36" i="3"/>
  <c r="L73" i="3"/>
  <c r="L43" i="3"/>
  <c r="L37" i="3"/>
  <c r="F25" i="8"/>
  <c r="F31" i="8"/>
  <c r="F34" i="8"/>
  <c r="F30" i="8"/>
  <c r="F18" i="8"/>
  <c r="F33" i="8"/>
  <c r="D29" i="8"/>
  <c r="F17" i="8"/>
  <c r="E7" i="8"/>
  <c r="D35" i="8"/>
  <c r="D30" i="8"/>
  <c r="F29" i="8"/>
  <c r="G9" i="8"/>
  <c r="D7" i="8"/>
  <c r="E16" i="8"/>
  <c r="E35" i="8"/>
  <c r="D33" i="8"/>
  <c r="D31" i="8"/>
  <c r="C10" i="8"/>
  <c r="F27" i="8"/>
  <c r="G7" i="8"/>
  <c r="F7" i="8"/>
  <c r="G16" i="8"/>
  <c r="F35" i="8"/>
  <c r="D34" i="8"/>
  <c r="D32" i="8"/>
  <c r="E31" i="8"/>
  <c r="E10" i="8"/>
  <c r="D8" i="8"/>
  <c r="C8" i="8"/>
  <c r="G17" i="8"/>
  <c r="E9" i="8"/>
  <c r="F9" i="8"/>
  <c r="G10" i="8"/>
  <c r="F19" i="8"/>
  <c r="E8" i="8"/>
  <c r="F8" i="8"/>
  <c r="E17" i="8"/>
  <c r="D9" i="8"/>
  <c r="C9" i="8"/>
  <c r="F28" i="8"/>
  <c r="F32" i="8"/>
  <c r="G8" i="8"/>
  <c r="D19" i="8"/>
  <c r="D28" i="8" s="1"/>
  <c r="D10" i="8"/>
  <c r="E29" i="8"/>
  <c r="G19" i="8"/>
  <c r="F10" i="8"/>
  <c r="G18" i="8"/>
  <c r="E18" i="8"/>
  <c r="F26" i="8"/>
  <c r="C18" i="8" l="1"/>
  <c r="E27" i="8" s="1"/>
  <c r="F16" i="8"/>
  <c r="F20" i="8" s="1"/>
  <c r="L8" i="3"/>
  <c r="L65" i="3"/>
  <c r="D16" i="8"/>
  <c r="D25" i="8" s="1"/>
  <c r="L36" i="3"/>
  <c r="J30" i="8"/>
  <c r="J31" i="8"/>
  <c r="K28" i="8"/>
  <c r="J34" i="8"/>
  <c r="K34" i="8"/>
  <c r="J29" i="8"/>
  <c r="J32" i="8"/>
  <c r="J25" i="8"/>
  <c r="J27" i="8"/>
  <c r="K25" i="8"/>
  <c r="J26" i="8"/>
  <c r="J33" i="8"/>
  <c r="J35" i="8"/>
  <c r="H25" i="8"/>
  <c r="J28" i="8"/>
  <c r="K27" i="8"/>
  <c r="K26" i="8"/>
  <c r="D18" i="8"/>
  <c r="D27" i="8" s="1"/>
  <c r="E32" i="8"/>
  <c r="D17" i="8"/>
  <c r="D26" i="8" s="1"/>
  <c r="C19" i="8"/>
  <c r="E28" i="8" s="1"/>
  <c r="I34" i="8"/>
  <c r="E33" i="8"/>
  <c r="E34" i="8"/>
  <c r="E30" i="8"/>
  <c r="C17" i="8"/>
  <c r="E26" i="8" s="1"/>
  <c r="H31" i="8"/>
  <c r="I31" i="8"/>
  <c r="I33" i="8"/>
  <c r="G26" i="8"/>
  <c r="G28" i="8"/>
  <c r="G29" i="8"/>
  <c r="G35" i="8"/>
  <c r="G30" i="8"/>
  <c r="G34" i="8"/>
  <c r="G27" i="8"/>
  <c r="G33" i="8"/>
  <c r="G25" i="8"/>
  <c r="G32" i="8"/>
  <c r="G31" i="8"/>
  <c r="I28" i="8"/>
  <c r="I27" i="8"/>
  <c r="H30" i="8"/>
  <c r="H35" i="8"/>
  <c r="I35" i="8"/>
  <c r="I26" i="8"/>
  <c r="H26" i="8"/>
  <c r="H33" i="8"/>
  <c r="H29" i="8"/>
  <c r="H28" i="8"/>
  <c r="H34" i="8"/>
  <c r="I32" i="8"/>
  <c r="H32" i="8"/>
  <c r="H8" i="8"/>
  <c r="J8" i="8" s="1"/>
  <c r="I30" i="8"/>
  <c r="I25" i="8"/>
  <c r="I29" i="8"/>
  <c r="H7" i="8"/>
  <c r="J7" i="8" s="1"/>
  <c r="H10" i="8"/>
  <c r="J10" i="8" s="1"/>
  <c r="H9" i="8"/>
  <c r="J9" i="8" s="1"/>
  <c r="H27" i="8"/>
  <c r="G11" i="8"/>
  <c r="C11" i="8"/>
  <c r="F11" i="8"/>
  <c r="E20" i="8"/>
  <c r="E11" i="8"/>
  <c r="G20" i="8"/>
  <c r="F36" i="8"/>
  <c r="D11" i="8"/>
  <c r="K32" i="8" l="1"/>
  <c r="K30" i="8"/>
  <c r="K35" i="8"/>
  <c r="K29" i="8"/>
  <c r="K33" i="8"/>
  <c r="K31" i="8"/>
  <c r="L28" i="8"/>
  <c r="L29" i="8"/>
  <c r="L30" i="8"/>
  <c r="L32" i="8"/>
  <c r="L33" i="8"/>
  <c r="L25" i="8"/>
  <c r="L35" i="8"/>
  <c r="L26" i="8"/>
  <c r="L34" i="8"/>
  <c r="M34" i="8"/>
  <c r="L31" i="8"/>
  <c r="L27" i="8"/>
  <c r="M25" i="8"/>
  <c r="J36" i="8"/>
  <c r="D36" i="8"/>
  <c r="M28" i="8"/>
  <c r="H16" i="8"/>
  <c r="D20" i="8"/>
  <c r="H18" i="8"/>
  <c r="C20" i="8"/>
  <c r="H19" i="8"/>
  <c r="M27" i="8"/>
  <c r="H17" i="8"/>
  <c r="M26" i="8"/>
  <c r="I36" i="8"/>
  <c r="J11" i="8"/>
  <c r="H11" i="8"/>
  <c r="G36" i="8"/>
  <c r="H36" i="8"/>
  <c r="E36" i="8"/>
  <c r="M32" i="8" l="1"/>
  <c r="H20" i="8"/>
  <c r="M30" i="8"/>
  <c r="M35" i="8"/>
  <c r="M29" i="8"/>
  <c r="M31" i="8"/>
  <c r="M33" i="8"/>
  <c r="K36" i="8"/>
  <c r="L36" i="8"/>
  <c r="M36"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15" authorId="0" shapeId="0" xr:uid="{47448ADF-3095-4906-9313-A8F619D49F85}">
      <text>
        <r>
          <rPr>
            <b/>
            <sz val="9"/>
            <color indexed="81"/>
            <rFont val="Segoe UI"/>
            <family val="2"/>
            <charset val="186"/>
          </rPr>
          <t xml:space="preserve">EAS:
</t>
        </r>
        <r>
          <rPr>
            <sz val="9"/>
            <color indexed="81"/>
            <rFont val="Segoe UI"/>
            <family val="2"/>
            <charset val="186"/>
          </rPr>
          <t xml:space="preserve">Sisesta siia ettevõtte nimi
</t>
        </r>
      </text>
    </comment>
    <comment ref="D15" authorId="0" shapeId="0" xr:uid="{6A1A6F41-30ED-44A0-971B-4A5936CD5356}">
      <text>
        <r>
          <rPr>
            <b/>
            <sz val="9"/>
            <color indexed="81"/>
            <rFont val="Segoe UI"/>
            <family val="2"/>
            <charset val="186"/>
          </rPr>
          <t>EAS:</t>
        </r>
        <r>
          <rPr>
            <sz val="9"/>
            <color indexed="81"/>
            <rFont val="Segoe UI"/>
            <family val="2"/>
            <charset val="186"/>
          </rPr>
          <t xml:space="preserve">
Valida ettevõtte suurus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2" authorId="0" shapeId="0" xr:uid="{2F8A7C6A-13C5-45A4-BA09-31E23104FE58}">
      <text>
        <r>
          <rPr>
            <b/>
            <sz val="9"/>
            <color indexed="81"/>
            <rFont val="Tahoma"/>
            <family val="2"/>
            <charset val="186"/>
          </rPr>
          <t>EAS:</t>
        </r>
        <r>
          <rPr>
            <sz val="9"/>
            <color indexed="81"/>
            <rFont val="Tahoma"/>
            <family val="2"/>
            <charset val="186"/>
          </rPr>
          <t xml:space="preserve">
iga tegevuse juures tuleb esitada selgitused, kus on kirjeldatud tegevuse maksumuse kujunemine (peamised kuluühikud). 
Each activity must be accompanied by explanations describing how the cost of the activity has been formed (key cost items).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tc={11FAF0A6-B1CD-4B1F-AE94-594C1D0CC931}</author>
    <author>tc={8606EC42-9334-4502-BD05-A1019D8FE4C2}</author>
    <author>tc={E3B31ECB-32F3-49D2-9925-18F10E5B803A}</author>
  </authors>
  <commentList>
    <comment ref="I1" authorId="0" shapeId="0" xr:uid="{11FAF0A6-B1CD-4B1F-AE94-594C1D0CC931}">
      <text>
        <t>[Threaded comment]
Your version of Excel allows you to read this threaded comment; however, any edits to it will get removed if the file is opened in a newer version of Excel. Learn more: https://go.microsoft.com/fwlink/?linkid=870924
Comment:
    Märkida projekti alguskuu ja sealt edasivaatavalt kuud.</t>
      </text>
    </comment>
    <comment ref="B2" authorId="1" shapeId="0" xr:uid="{8606EC42-9334-4502-BD05-A1019D8FE4C2}">
      <text>
        <t>[Threaded comment]
Your version of Excel allows you to read this threaded comment; however, any edits to it will get removed if the file is opened in a newer version of Excel. Learn more: https://go.microsoft.com/fwlink/?linkid=870924
Comment:
    Palume valida rippmenüüst tegevus</t>
      </text>
    </comment>
    <comment ref="C2" authorId="2" shapeId="0" xr:uid="{E3B31ECB-32F3-49D2-9925-18F10E5B803A}">
      <text>
        <t>[Threaded comment]
Your version of Excel allows you to read this threaded comment; however, any edits to it will get removed if the file is opened in a newer version of Excel. Learn more: https://go.microsoft.com/fwlink/?linkid=870924
Comment:
    Palume täpsustada projektis planeeritavad rakendusuuringu, tootearenduse või teostatavusuuringu tegevused konkreetsemate WP-de või etappide lõikes, lisades igale etapile juurde ka selle maksumuse projektis.  Juhul kui projekti raames planeeritakse arendada erinevaid tooteid, tooge tegevused võimalusel välja arendatavate toodete lõikes.</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7" authorId="0" shapeId="0" xr:uid="{83A48D5F-3560-4439-8A02-BFEE71B0447B}">
      <text>
        <r>
          <rPr>
            <b/>
            <sz val="9"/>
            <color indexed="81"/>
            <rFont val="Segoe UI"/>
            <family val="2"/>
            <charset val="186"/>
          </rPr>
          <t xml:space="preserve">EAS:
</t>
        </r>
        <r>
          <rPr>
            <sz val="9"/>
            <color indexed="81"/>
            <rFont val="Segoe UI"/>
            <family val="2"/>
            <charset val="186"/>
          </rPr>
          <t xml:space="preserve">Sisesta siia ettevõtte nimi
</t>
        </r>
      </text>
    </comment>
    <comment ref="A16" authorId="0" shapeId="0" xr:uid="{88BE0A60-234F-40BA-BA3E-DD11055DC07D}">
      <text>
        <r>
          <rPr>
            <b/>
            <sz val="9"/>
            <color indexed="81"/>
            <rFont val="Segoe UI"/>
            <family val="2"/>
            <charset val="186"/>
          </rPr>
          <t xml:space="preserve">EAS:
</t>
        </r>
        <r>
          <rPr>
            <sz val="9"/>
            <color indexed="81"/>
            <rFont val="Segoe UI"/>
            <family val="2"/>
            <charset val="186"/>
          </rPr>
          <t xml:space="preserve">Sisesta siia ettevõtte nimi
</t>
        </r>
      </text>
    </comment>
  </commentList>
</comments>
</file>

<file path=xl/sharedStrings.xml><?xml version="1.0" encoding="utf-8"?>
<sst xmlns="http://schemas.openxmlformats.org/spreadsheetml/2006/main" count="432" uniqueCount="209">
  <si>
    <t>&lt; 50</t>
  </si>
  <si>
    <t>≤ 10 MEUR</t>
  </si>
  <si>
    <t>&lt; 250</t>
  </si>
  <si>
    <t>≤ 50 MEUR</t>
  </si>
  <si>
    <t>≤ 43 MEUR</t>
  </si>
  <si>
    <t>&gt; 250</t>
  </si>
  <si>
    <t>&gt; 50 MEUR</t>
  </si>
  <si>
    <t>&gt; 43 MEUR</t>
  </si>
  <si>
    <t>Ettevõtte nimi</t>
  </si>
  <si>
    <t>Ettevõtte suurus</t>
  </si>
  <si>
    <t>Partner 1</t>
  </si>
  <si>
    <t>Partner 2</t>
  </si>
  <si>
    <t>Partner 3</t>
  </si>
  <si>
    <t>Tegevus</t>
  </si>
  <si>
    <t>Ettevõtja suurus</t>
  </si>
  <si>
    <t>Abi Liik</t>
  </si>
  <si>
    <t>Määr</t>
  </si>
  <si>
    <t>Tõhusa koostööprojekt</t>
  </si>
  <si>
    <t>Toetus</t>
  </si>
  <si>
    <t>1.1.</t>
  </si>
  <si>
    <t>Artikkel 28</t>
  </si>
  <si>
    <t>Lisa selgitused kulu kujunemise kohta (peamised kuluühikud)/ add explanations how cost has been formed</t>
  </si>
  <si>
    <t>1.2</t>
  </si>
  <si>
    <t>1.3.</t>
  </si>
  <si>
    <t>1.4.</t>
  </si>
  <si>
    <t>2.1.</t>
  </si>
  <si>
    <t>2.2.</t>
  </si>
  <si>
    <t>2.3.</t>
  </si>
  <si>
    <t>2.4.</t>
  </si>
  <si>
    <t>3.1.</t>
  </si>
  <si>
    <t>3.2.</t>
  </si>
  <si>
    <t>3.3.</t>
  </si>
  <si>
    <t>3.4.</t>
  </si>
  <si>
    <t>4.1.</t>
  </si>
  <si>
    <t>Artikkel 25</t>
  </si>
  <si>
    <t>4.2.</t>
  </si>
  <si>
    <t>4.3.</t>
  </si>
  <si>
    <t>4.4.</t>
  </si>
  <si>
    <t>KOKKU</t>
  </si>
  <si>
    <t>TOETUS RIIGIABI ARTIKLITE LÕIKES</t>
  </si>
  <si>
    <t>Registrikood</t>
  </si>
  <si>
    <t>VTA</t>
  </si>
  <si>
    <t>COVID (osa 3.1)</t>
  </si>
  <si>
    <t>COVID (osa 3.6)</t>
  </si>
  <si>
    <t>Abikõlblik</t>
  </si>
  <si>
    <r>
      <rPr>
        <sz val="12"/>
        <color theme="1"/>
        <rFont val="Calibri"/>
        <family val="2"/>
        <charset val="186"/>
        <scheme val="minor"/>
      </rPr>
      <t xml:space="preserve">First fill the page on the </t>
    </r>
    <r>
      <rPr>
        <b/>
        <sz val="12"/>
        <color theme="1"/>
        <rFont val="Calibri"/>
        <family val="2"/>
        <charset val="186"/>
        <scheme val="minor"/>
      </rPr>
      <t>Basic Information Regarding the Project</t>
    </r>
  </si>
  <si>
    <r>
      <rPr>
        <sz val="12"/>
        <color theme="1"/>
        <rFont val="Calibri"/>
        <family val="2"/>
        <charset val="186"/>
        <scheme val="minor"/>
      </rPr>
      <t xml:space="preserve">Then, the page on the </t>
    </r>
    <r>
      <rPr>
        <b/>
        <sz val="12"/>
        <color theme="1"/>
        <rFont val="Calibri"/>
        <family val="2"/>
        <charset val="186"/>
        <scheme val="minor"/>
      </rPr>
      <t>Detailed Budget by Types of Expenditure</t>
    </r>
    <r>
      <rPr>
        <sz val="12"/>
        <color theme="1"/>
        <rFont val="Calibri"/>
        <family val="2"/>
        <charset val="186"/>
        <scheme val="minor"/>
      </rPr>
      <t>.  For every activity, select a participant in the activity and the type of support being applied for from the provided drop-down menu.  The support rate will appear automatically.</t>
    </r>
  </si>
  <si>
    <r>
      <rPr>
        <sz val="12"/>
        <color theme="1"/>
        <rFont val="Calibri"/>
        <family val="2"/>
        <charset val="186"/>
        <scheme val="minor"/>
      </rPr>
      <t>Fill out a budget by applicant and partners for every activity planned in the project (feasibility study, applied research, product development, etc).  If the partner wishes to apply for both state aid and COVID aid for the same activity (such as product development), add your partner's activity two separate times, selecting the correct type of aid for each instance.</t>
    </r>
  </si>
  <si>
    <r>
      <rPr>
        <sz val="12"/>
        <color theme="1"/>
        <rFont val="Calibri"/>
        <family val="2"/>
        <charset val="186"/>
        <scheme val="minor"/>
      </rPr>
      <t xml:space="preserve">Lastly, fill the fields marked in grey under the </t>
    </r>
    <r>
      <rPr>
        <b/>
        <sz val="12"/>
        <color theme="1"/>
        <rFont val="Calibri"/>
        <family val="2"/>
        <charset val="186"/>
        <scheme val="minor"/>
      </rPr>
      <t>Consolidated Budget</t>
    </r>
    <r>
      <rPr>
        <sz val="12"/>
        <color theme="1"/>
        <rFont val="Calibri"/>
        <family val="2"/>
        <charset val="186"/>
        <scheme val="minor"/>
      </rPr>
      <t xml:space="preserve"> section.</t>
    </r>
  </si>
  <si>
    <r>
      <rPr>
        <b/>
        <sz val="13"/>
        <color theme="1"/>
        <rFont val="Calibri"/>
        <family val="2"/>
        <charset val="186"/>
        <scheme val="minor"/>
      </rPr>
      <t>GUIDELINES ON COMPILING A BUDGET TABLE</t>
    </r>
  </si>
  <si>
    <r>
      <rPr>
        <sz val="12"/>
        <color theme="1"/>
        <rFont val="Calibri"/>
        <family val="2"/>
        <charset val="186"/>
        <scheme val="minor"/>
      </rPr>
      <t>1.</t>
    </r>
  </si>
  <si>
    <r>
      <rPr>
        <sz val="12"/>
        <color theme="1"/>
        <rFont val="Calibri"/>
        <family val="2"/>
        <charset val="186"/>
        <scheme val="minor"/>
      </rPr>
      <t>2.</t>
    </r>
  </si>
  <si>
    <r>
      <rPr>
        <sz val="12"/>
        <color theme="1"/>
        <rFont val="Calibri"/>
        <family val="2"/>
        <charset val="186"/>
        <scheme val="minor"/>
      </rPr>
      <t>3.</t>
    </r>
  </si>
  <si>
    <r>
      <rPr>
        <sz val="12"/>
        <color theme="1"/>
        <rFont val="Calibri"/>
        <family val="2"/>
        <charset val="186"/>
        <scheme val="minor"/>
      </rPr>
      <t>4.</t>
    </r>
  </si>
  <si>
    <t xml:space="preserve">DETERMINATION OF THE SIZE OF THE ENTERPRISE </t>
  </si>
  <si>
    <t>Specific guidelines for the determination of the size of the enterprise</t>
  </si>
  <si>
    <r>
      <rPr>
        <b/>
        <sz val="11"/>
        <color theme="1"/>
        <rFont val="Calibri Light"/>
        <family val="2"/>
        <charset val="186"/>
        <scheme val="major"/>
      </rPr>
      <t>SMALL (SE)</t>
    </r>
  </si>
  <si>
    <r>
      <rPr>
        <b/>
        <sz val="11"/>
        <color theme="1"/>
        <rFont val="Calibri Light"/>
        <family val="2"/>
        <charset val="186"/>
        <scheme val="major"/>
      </rPr>
      <t>MEDIUM (ME)</t>
    </r>
  </si>
  <si>
    <r>
      <rPr>
        <b/>
        <sz val="11"/>
        <color theme="1"/>
        <rFont val="Calibri Light"/>
        <family val="2"/>
        <charset val="186"/>
        <scheme val="major"/>
      </rPr>
      <t>LARGE (LE)</t>
    </r>
  </si>
  <si>
    <r>
      <rPr>
        <b/>
        <sz val="11"/>
        <color theme="1"/>
        <rFont val="Calibri Light"/>
        <family val="2"/>
        <charset val="186"/>
        <scheme val="major"/>
      </rPr>
      <t>Number of employees</t>
    </r>
  </si>
  <si>
    <r>
      <rPr>
        <b/>
        <sz val="11"/>
        <color theme="1"/>
        <rFont val="Calibri Light"/>
        <family val="2"/>
        <charset val="186"/>
        <scheme val="major"/>
      </rPr>
      <t>Annual turnover</t>
    </r>
  </si>
  <si>
    <r>
      <rPr>
        <b/>
        <sz val="11"/>
        <color theme="1"/>
        <rFont val="Calibri Light"/>
        <family val="2"/>
        <charset val="186"/>
        <scheme val="major"/>
      </rPr>
      <t>Yearly balance sheet total</t>
    </r>
  </si>
  <si>
    <t>If you require help with determining the size of the enterprise (especially those belonging to groups), contact Enterprise Estonia. Fill out a group schematic and send your inquiry to info@eas.ee</t>
  </si>
  <si>
    <t xml:space="preserve">START HERE TO FILL IN THE NAME OF APPLICANT/PARTNER AND SIZE OF COMPANY </t>
  </si>
  <si>
    <t>From here on out, pay attention to any comments provided in the fields</t>
  </si>
  <si>
    <t>Company name</t>
  </si>
  <si>
    <t>Company registry code</t>
  </si>
  <si>
    <t>Size of Company</t>
  </si>
  <si>
    <t>The Applicant</t>
  </si>
  <si>
    <t>The project will be carried out as a product of effective cooperation</t>
  </si>
  <si>
    <t>The project will be considered a product of effective cooperation, if it is conducted:
1) between entrepreneurs, at least one of whom is an SME, or if the project is carried out in at least two European Union Member States or a European Union Member State and a country involved in the European Comprehensive Trade and Economic Agreement and neither entrepreneur carries over 70% of the eligible costs or
2) between an entrepreneur and at least one R&amp;D establishment, which bears at least 10% of all eligible costs and who has the right to publish the results of their activities.</t>
  </si>
  <si>
    <t>Feasibility study</t>
  </si>
  <si>
    <t>Applied research</t>
  </si>
  <si>
    <t>Product development</t>
  </si>
  <si>
    <t>SMALL (SE)</t>
  </si>
  <si>
    <t>Yes</t>
  </si>
  <si>
    <t>No</t>
  </si>
  <si>
    <t>Stateaid</t>
  </si>
  <si>
    <t>MEDIUM (ME)</t>
  </si>
  <si>
    <t>LARGE (LE)</t>
  </si>
  <si>
    <t xml:space="preserve"> Budget on project activities</t>
  </si>
  <si>
    <r>
      <rPr>
        <b/>
        <sz val="9"/>
        <rFont val="Calibri Light"/>
        <family val="2"/>
        <charset val="186"/>
        <scheme val="major"/>
      </rPr>
      <t xml:space="preserve">Activity number </t>
    </r>
    <r>
      <rPr>
        <sz val="9"/>
        <rFont val="Calibri Light"/>
        <family val="2"/>
        <charset val="186"/>
        <scheme val="major"/>
      </rPr>
      <t xml:space="preserve">
</t>
    </r>
    <r>
      <rPr>
        <b/>
        <sz val="9"/>
        <color theme="6" tint="-0.499984740745262"/>
        <rFont val="Calibri Light"/>
        <family val="2"/>
        <charset val="186"/>
        <scheme val="major"/>
      </rPr>
      <t>No.</t>
    </r>
  </si>
  <si>
    <r>
      <rPr>
        <b/>
        <sz val="9"/>
        <rFont val="Calibri Light"/>
        <family val="2"/>
        <charset val="186"/>
        <scheme val="major"/>
      </rPr>
      <t>Executor</t>
    </r>
    <r>
      <rPr>
        <sz val="9"/>
        <rFont val="Calibri Light"/>
        <family val="2"/>
        <charset val="186"/>
        <scheme val="major"/>
      </rPr>
      <t xml:space="preserve">
</t>
    </r>
  </si>
  <si>
    <r>
      <rPr>
        <b/>
        <sz val="9"/>
        <rFont val="Calibri Light"/>
        <family val="2"/>
        <charset val="186"/>
        <scheme val="major"/>
      </rPr>
      <t>Size of company</t>
    </r>
    <r>
      <rPr>
        <sz val="9"/>
        <rFont val="Calibri Light"/>
        <family val="2"/>
        <charset val="186"/>
        <scheme val="major"/>
      </rPr>
      <t xml:space="preserve">
</t>
    </r>
  </si>
  <si>
    <r>
      <rPr>
        <b/>
        <sz val="9"/>
        <rFont val="Calibri Light"/>
        <family val="2"/>
        <charset val="186"/>
        <scheme val="major"/>
      </rPr>
      <t>Type of state support</t>
    </r>
    <r>
      <rPr>
        <sz val="9"/>
        <rFont val="Calibri Light"/>
        <family val="2"/>
        <charset val="186"/>
        <scheme val="major"/>
      </rPr>
      <t xml:space="preserve">
</t>
    </r>
  </si>
  <si>
    <r>
      <rPr>
        <b/>
        <sz val="9"/>
        <rFont val="Calibri Light"/>
        <family val="2"/>
        <charset val="186"/>
        <scheme val="major"/>
      </rPr>
      <t>Max % of support</t>
    </r>
    <r>
      <rPr>
        <sz val="9"/>
        <rFont val="Calibri Light"/>
        <family val="2"/>
        <charset val="186"/>
        <scheme val="major"/>
      </rPr>
      <t xml:space="preserve">
</t>
    </r>
  </si>
  <si>
    <r>
      <rPr>
        <b/>
        <sz val="9"/>
        <rFont val="Calibri Light"/>
        <family val="2"/>
        <charset val="186"/>
        <scheme val="major"/>
      </rPr>
      <t>Description of project activities by eligible costs</t>
    </r>
    <r>
      <rPr>
        <sz val="9"/>
        <rFont val="Calibri Light"/>
        <family val="2"/>
        <charset val="186"/>
        <scheme val="major"/>
      </rPr>
      <t xml:space="preserve">
</t>
    </r>
  </si>
  <si>
    <r>
      <rPr>
        <b/>
        <sz val="9"/>
        <rFont val="Calibri Light"/>
        <family val="2"/>
        <charset val="186"/>
        <scheme val="major"/>
      </rPr>
      <t>Explanation on the formation of the budget</t>
    </r>
    <r>
      <rPr>
        <sz val="9"/>
        <rFont val="Calibri Light"/>
        <family val="2"/>
        <charset val="186"/>
        <scheme val="major"/>
      </rPr>
      <t xml:space="preserve">
</t>
    </r>
  </si>
  <si>
    <r>
      <rPr>
        <b/>
        <sz val="9"/>
        <rFont val="Calibri Light"/>
        <family val="2"/>
        <charset val="186"/>
        <scheme val="major"/>
      </rPr>
      <t>Eligible costs</t>
    </r>
    <r>
      <rPr>
        <sz val="9"/>
        <rFont val="Calibri Light"/>
        <family val="2"/>
        <charset val="186"/>
        <scheme val="major"/>
      </rPr>
      <t xml:space="preserve">
</t>
    </r>
  </si>
  <si>
    <r>
      <rPr>
        <b/>
        <sz val="9"/>
        <color theme="1"/>
        <rFont val="Calibri Light"/>
        <family val="2"/>
        <charset val="186"/>
        <scheme val="major"/>
      </rPr>
      <t>Support</t>
    </r>
  </si>
  <si>
    <t>1. Feasibility study</t>
  </si>
  <si>
    <r>
      <rPr>
        <b/>
        <sz val="9"/>
        <rFont val="Calibri Light"/>
        <family val="2"/>
        <charset val="186"/>
        <scheme val="major"/>
      </rPr>
      <t>Executor</t>
    </r>
  </si>
  <si>
    <r>
      <rPr>
        <b/>
        <sz val="9"/>
        <rFont val="Calibri Light"/>
        <family val="2"/>
        <charset val="186"/>
        <scheme val="major"/>
      </rPr>
      <t>Size of company</t>
    </r>
  </si>
  <si>
    <r>
      <rPr>
        <b/>
        <i/>
        <sz val="9"/>
        <color theme="1"/>
        <rFont val="Calibri Light"/>
        <family val="2"/>
        <charset val="186"/>
        <scheme val="major"/>
      </rPr>
      <t>Support rate</t>
    </r>
  </si>
  <si>
    <r>
      <rPr>
        <b/>
        <sz val="9"/>
        <rFont val="Calibri Light"/>
        <family val="2"/>
        <charset val="186"/>
        <scheme val="major"/>
      </rPr>
      <t>Feasibility study</t>
    </r>
  </si>
  <si>
    <r>
      <rPr>
        <b/>
        <sz val="9"/>
        <rFont val="Calibri Light"/>
        <family val="2"/>
        <charset val="186"/>
        <scheme val="major"/>
      </rPr>
      <t>ALL feasibility studies</t>
    </r>
    <r>
      <rPr>
        <sz val="9"/>
        <rFont val="Calibri Light"/>
        <family val="2"/>
        <charset val="186"/>
        <scheme val="major"/>
      </rPr>
      <t xml:space="preserve">
</t>
    </r>
  </si>
  <si>
    <t>Contractual scientific research, knowledge and patent costs as well as consultation services used only for the project and costs of other, similar services bought at market condition</t>
  </si>
  <si>
    <t>Costs of materials and accessories</t>
  </si>
  <si>
    <t>Cost of tools and equipment according to the duration of their use in the project</t>
  </si>
  <si>
    <t>Remuneration of the applicant's and partner's project-related employees and related statutory taxes and payments, remuneration paid on the basis of a debt contract, which is taxed in the same way as salary, and state taxes paid on the remuneration</t>
  </si>
  <si>
    <t>The expenses of the applicant's and partner's employees related to the project in accordance with the conditions laid down in Regulation No. 110 of the Government of the Republic of June 25, 2009 "Procedures for the payment of benefits for the expenses of a business trip and the minimum per diem for a foreign trip, payment conditions and procedure"</t>
  </si>
  <si>
    <t>The cost of owning, validating and protecting patents and other immaterial property, excluding brands.</t>
  </si>
  <si>
    <r>
      <rPr>
        <b/>
        <i/>
        <sz val="9"/>
        <rFont val="Calibri Light"/>
        <family val="2"/>
        <charset val="186"/>
        <scheme val="major"/>
      </rPr>
      <t>Size of company</t>
    </r>
  </si>
  <si>
    <r>
      <rPr>
        <b/>
        <sz val="9"/>
        <color theme="1"/>
        <rFont val="Calibri Light"/>
        <family val="2"/>
        <charset val="186"/>
        <scheme val="major"/>
      </rPr>
      <t>Type of state support</t>
    </r>
  </si>
  <si>
    <r>
      <rPr>
        <b/>
        <sz val="9"/>
        <rFont val="Calibri Light"/>
        <family val="2"/>
        <charset val="186"/>
        <scheme val="major"/>
      </rPr>
      <t>Support rate</t>
    </r>
  </si>
  <si>
    <r>
      <rPr>
        <b/>
        <sz val="9"/>
        <rFont val="Calibri Light"/>
        <family val="2"/>
        <charset val="186"/>
        <scheme val="major"/>
      </rPr>
      <t>Applying for the initial protection of intellectual property</t>
    </r>
  </si>
  <si>
    <r>
      <rPr>
        <b/>
        <sz val="9"/>
        <rFont val="Calibri Light"/>
        <family val="2"/>
        <charset val="186"/>
        <scheme val="major"/>
      </rPr>
      <t>Applying for the initial protection of intellectual property OVERALL</t>
    </r>
  </si>
  <si>
    <t>4. Applying for the initial protection of intellectual property (Maximum support rate 50%)</t>
  </si>
  <si>
    <r>
      <rPr>
        <b/>
        <sz val="9"/>
        <rFont val="Calibri Light"/>
        <family val="2"/>
        <charset val="186"/>
        <scheme val="major"/>
      </rPr>
      <t>ALL applicants:</t>
    </r>
  </si>
  <si>
    <r>
      <rPr>
        <b/>
        <sz val="9"/>
        <rFont val="Calibri Light"/>
        <family val="2"/>
        <charset val="186"/>
        <scheme val="major"/>
      </rPr>
      <t xml:space="preserve">Partner 1 OVERALL: </t>
    </r>
  </si>
  <si>
    <t xml:space="preserve">Partner 2 OVERALL: </t>
  </si>
  <si>
    <t xml:space="preserve">Partner 3 OVERALL: </t>
  </si>
  <si>
    <t>ALL applicants:</t>
  </si>
  <si>
    <t xml:space="preserve">Partner 1  OVERALL: </t>
  </si>
  <si>
    <t xml:space="preserve">Partner 1 OVERALL: </t>
  </si>
  <si>
    <t>Add an explanation on the formation of costs (main cost units)</t>
  </si>
  <si>
    <t>Executor</t>
  </si>
  <si>
    <r>
      <rPr>
        <b/>
        <sz val="9"/>
        <rFont val="Calibri Light"/>
        <family val="2"/>
        <charset val="186"/>
        <scheme val="major"/>
      </rPr>
      <t>Overall product development</t>
    </r>
  </si>
  <si>
    <r>
      <rPr>
        <b/>
        <sz val="9"/>
        <rFont val="Calibri Light"/>
        <family val="2"/>
        <charset val="186"/>
        <scheme val="major"/>
      </rPr>
      <t>Overall applied research</t>
    </r>
  </si>
  <si>
    <t>Eligible costs related to activities:</t>
  </si>
  <si>
    <t>3. Product development</t>
  </si>
  <si>
    <t>2. Applied research</t>
  </si>
  <si>
    <t>Experimental development</t>
  </si>
  <si>
    <t xml:space="preserve"> Initial protection of intellectual property</t>
  </si>
  <si>
    <t>Activity</t>
  </si>
  <si>
    <t>Eligible costs related to activities</t>
  </si>
  <si>
    <t>Cost calculation principles (applicant)</t>
  </si>
  <si>
    <t>Cost calculation principles (partners; costs by partner)</t>
  </si>
  <si>
    <t>Open on the "Team" page</t>
  </si>
  <si>
    <t>Employee</t>
  </si>
  <si>
    <t>Occupation</t>
  </si>
  <si>
    <t>Activities in the implementation of which the employee participates (if the employee performs both activities related to the implementation of applied research and experimental development activities within the project, state this on separate lines)</t>
  </si>
  <si>
    <t>Tasks in the project</t>
  </si>
  <si>
    <t>Gross salary</t>
  </si>
  <si>
    <t>Salary fund (gross monthly salary with social tax and unemployment insurance contribution)</t>
  </si>
  <si>
    <t>Participation in the project (average;%)</t>
  </si>
  <si>
    <t>Eligible salary expense per month</t>
  </si>
  <si>
    <t>Months in the project</t>
  </si>
  <si>
    <t>Total</t>
  </si>
  <si>
    <t>Total eligible wage cost</t>
  </si>
  <si>
    <r>
      <rPr>
        <b/>
        <sz val="11"/>
        <color theme="1"/>
        <rFont val="Calibri"/>
        <family val="2"/>
        <charset val="186"/>
        <scheme val="minor"/>
      </rPr>
      <t>No.</t>
    </r>
  </si>
  <si>
    <r>
      <rPr>
        <b/>
        <sz val="11"/>
        <color theme="1"/>
        <rFont val="Calibri"/>
        <family val="2"/>
        <charset val="186"/>
        <scheme val="minor"/>
      </rPr>
      <t>Activity</t>
    </r>
  </si>
  <si>
    <r>
      <rPr>
        <b/>
        <sz val="11"/>
        <color theme="1"/>
        <rFont val="Calibri"/>
        <family val="2"/>
        <charset val="186"/>
        <scheme val="minor"/>
      </rPr>
      <t>Clarification of activity / Sub-activity (WP)</t>
    </r>
  </si>
  <si>
    <r>
      <rPr>
        <b/>
        <sz val="11"/>
        <color theme="1"/>
        <rFont val="Calibri"/>
        <family val="2"/>
        <charset val="186"/>
        <scheme val="minor"/>
      </rPr>
      <t>Result</t>
    </r>
  </si>
  <si>
    <r>
      <rPr>
        <b/>
        <sz val="11"/>
        <color theme="1"/>
        <rFont val="Calibri"/>
        <family val="2"/>
        <charset val="186"/>
        <scheme val="minor"/>
      </rPr>
      <t>Budget for the eligible costs of sub-activity WP</t>
    </r>
  </si>
  <si>
    <r>
      <rPr>
        <b/>
        <sz val="11"/>
        <color theme="1"/>
        <rFont val="Calibri"/>
        <family val="2"/>
        <charset val="186"/>
        <scheme val="minor"/>
      </rPr>
      <t>TRL</t>
    </r>
  </si>
  <si>
    <r>
      <rPr>
        <b/>
        <sz val="11"/>
        <color theme="1"/>
        <rFont val="Calibri"/>
        <family val="2"/>
        <charset val="186"/>
        <scheme val="minor"/>
      </rPr>
      <t>Deadline</t>
    </r>
  </si>
  <si>
    <r>
      <rPr>
        <b/>
        <sz val="11"/>
        <color theme="1"/>
        <rFont val="Calibri"/>
        <family val="2"/>
        <charset val="186"/>
        <scheme val="minor"/>
      </rPr>
      <t>Person in charge</t>
    </r>
  </si>
  <si>
    <r>
      <rPr>
        <b/>
        <sz val="11"/>
        <color theme="1"/>
        <rFont val="Calibri"/>
        <family val="2"/>
        <charset val="186"/>
        <scheme val="minor"/>
      </rPr>
      <t>Month One</t>
    </r>
  </si>
  <si>
    <r>
      <rPr>
        <b/>
        <sz val="11"/>
        <color theme="1"/>
        <rFont val="Calibri"/>
        <family val="2"/>
        <charset val="186"/>
        <scheme val="minor"/>
      </rPr>
      <t>Month Two</t>
    </r>
  </si>
  <si>
    <r>
      <rPr>
        <b/>
        <sz val="11"/>
        <color theme="1"/>
        <rFont val="Calibri"/>
        <family val="2"/>
        <charset val="186"/>
        <scheme val="minor"/>
      </rPr>
      <t>Month Three</t>
    </r>
  </si>
  <si>
    <r>
      <rPr>
        <b/>
        <sz val="11"/>
        <color theme="1"/>
        <rFont val="Calibri"/>
        <family val="2"/>
        <charset val="186"/>
        <scheme val="minor"/>
      </rPr>
      <t>Month Four</t>
    </r>
  </si>
  <si>
    <r>
      <rPr>
        <b/>
        <sz val="11"/>
        <color theme="1"/>
        <rFont val="Calibri"/>
        <family val="2"/>
        <charset val="186"/>
        <scheme val="minor"/>
      </rPr>
      <t>Month Five</t>
    </r>
  </si>
  <si>
    <r>
      <rPr>
        <b/>
        <sz val="11"/>
        <color theme="1"/>
        <rFont val="Calibri"/>
        <family val="2"/>
        <charset val="186"/>
        <scheme val="minor"/>
      </rPr>
      <t>Month Six</t>
    </r>
  </si>
  <si>
    <r>
      <rPr>
        <b/>
        <sz val="11"/>
        <color theme="1"/>
        <rFont val="Calibri"/>
        <family val="2"/>
        <charset val="186"/>
        <scheme val="minor"/>
      </rPr>
      <t>Month Seven</t>
    </r>
  </si>
  <si>
    <r>
      <rPr>
        <b/>
        <sz val="11"/>
        <color theme="1"/>
        <rFont val="Calibri"/>
        <family val="2"/>
        <charset val="186"/>
        <scheme val="minor"/>
      </rPr>
      <t>Month Eight</t>
    </r>
  </si>
  <si>
    <r>
      <rPr>
        <b/>
        <sz val="11"/>
        <color theme="1"/>
        <rFont val="Calibri"/>
        <family val="2"/>
        <charset val="186"/>
        <scheme val="minor"/>
      </rPr>
      <t>Month Nine</t>
    </r>
  </si>
  <si>
    <r>
      <rPr>
        <b/>
        <sz val="11"/>
        <color theme="1"/>
        <rFont val="Calibri"/>
        <family val="2"/>
        <charset val="186"/>
        <scheme val="minor"/>
      </rPr>
      <t>Month Ten</t>
    </r>
  </si>
  <si>
    <r>
      <rPr>
        <b/>
        <sz val="11"/>
        <color theme="1"/>
        <rFont val="Calibri"/>
        <family val="2"/>
        <charset val="186"/>
        <scheme val="minor"/>
      </rPr>
      <t>Month Eleven</t>
    </r>
  </si>
  <si>
    <r>
      <rPr>
        <b/>
        <sz val="11"/>
        <color theme="1"/>
        <rFont val="Calibri"/>
        <family val="2"/>
        <charset val="186"/>
        <scheme val="minor"/>
      </rPr>
      <t>Month Twelve</t>
    </r>
  </si>
  <si>
    <r>
      <rPr>
        <b/>
        <sz val="11"/>
        <color theme="1"/>
        <rFont val="Calibri"/>
        <family val="2"/>
        <charset val="186"/>
        <scheme val="minor"/>
      </rPr>
      <t>Month Thirteen</t>
    </r>
  </si>
  <si>
    <r>
      <rPr>
        <b/>
        <sz val="11"/>
        <color theme="1"/>
        <rFont val="Calibri"/>
        <family val="2"/>
        <charset val="186"/>
        <scheme val="minor"/>
      </rPr>
      <t>Month Fourteen</t>
    </r>
  </si>
  <si>
    <r>
      <rPr>
        <b/>
        <sz val="11"/>
        <color theme="1"/>
        <rFont val="Calibri"/>
        <family val="2"/>
        <charset val="186"/>
        <scheme val="minor"/>
      </rPr>
      <t>Month Fifteen</t>
    </r>
  </si>
  <si>
    <r>
      <rPr>
        <b/>
        <sz val="11"/>
        <color theme="1"/>
        <rFont val="Calibri"/>
        <family val="2"/>
        <charset val="186"/>
        <scheme val="minor"/>
      </rPr>
      <t>Month Sixteen</t>
    </r>
  </si>
  <si>
    <r>
      <rPr>
        <b/>
        <sz val="11"/>
        <color theme="1"/>
        <rFont val="Calibri"/>
        <family val="2"/>
        <charset val="186"/>
        <scheme val="minor"/>
      </rPr>
      <t>Month Seventeen</t>
    </r>
  </si>
  <si>
    <r>
      <rPr>
        <b/>
        <sz val="11"/>
        <color theme="1"/>
        <rFont val="Calibri"/>
        <family val="2"/>
        <charset val="186"/>
        <scheme val="minor"/>
      </rPr>
      <t>Month Eighteen</t>
    </r>
  </si>
  <si>
    <r>
      <rPr>
        <b/>
        <sz val="11"/>
        <color theme="1"/>
        <rFont val="Calibri"/>
        <family val="2"/>
        <charset val="186"/>
        <scheme val="minor"/>
      </rPr>
      <t>Month Nineteen</t>
    </r>
  </si>
  <si>
    <r>
      <rPr>
        <b/>
        <sz val="11"/>
        <color theme="1"/>
        <rFont val="Calibri"/>
        <family val="2"/>
        <charset val="186"/>
        <scheme val="minor"/>
      </rPr>
      <t>Month Twenty</t>
    </r>
  </si>
  <si>
    <r>
      <rPr>
        <b/>
        <sz val="11"/>
        <color theme="1"/>
        <rFont val="Calibri"/>
        <family val="2"/>
        <charset val="186"/>
        <scheme val="minor"/>
      </rPr>
      <t>Month Twenty-one</t>
    </r>
  </si>
  <si>
    <r>
      <rPr>
        <b/>
        <sz val="11"/>
        <color theme="1"/>
        <rFont val="Calibri"/>
        <family val="2"/>
        <charset val="186"/>
        <scheme val="minor"/>
      </rPr>
      <t>Month Twenty-two</t>
    </r>
  </si>
  <si>
    <r>
      <rPr>
        <b/>
        <sz val="11"/>
        <color theme="1"/>
        <rFont val="Calibri"/>
        <family val="2"/>
        <charset val="186"/>
        <scheme val="minor"/>
      </rPr>
      <t>Month Twenty-three</t>
    </r>
  </si>
  <si>
    <r>
      <rPr>
        <b/>
        <sz val="11"/>
        <color theme="1"/>
        <rFont val="Calibri"/>
        <family val="2"/>
        <charset val="186"/>
        <scheme val="minor"/>
      </rPr>
      <t>Month Twenty-four</t>
    </r>
  </si>
  <si>
    <r>
      <rPr>
        <b/>
        <sz val="11"/>
        <color theme="1"/>
        <rFont val="Calibri"/>
        <family val="2"/>
        <charset val="186"/>
        <scheme val="minor"/>
      </rPr>
      <t>Month Twenty-five</t>
    </r>
  </si>
  <si>
    <r>
      <rPr>
        <b/>
        <sz val="11"/>
        <color theme="1"/>
        <rFont val="Calibri"/>
        <family val="2"/>
        <charset val="186"/>
        <scheme val="minor"/>
      </rPr>
      <t>Month Twenty-six</t>
    </r>
  </si>
  <si>
    <r>
      <rPr>
        <b/>
        <sz val="11"/>
        <color theme="1"/>
        <rFont val="Calibri"/>
        <family val="2"/>
        <charset val="186"/>
        <scheme val="minor"/>
      </rPr>
      <t>Month Twenty-seven</t>
    </r>
  </si>
  <si>
    <r>
      <rPr>
        <b/>
        <sz val="11"/>
        <color theme="1"/>
        <rFont val="Calibri"/>
        <family val="2"/>
        <charset val="186"/>
        <scheme val="minor"/>
      </rPr>
      <t>Month Twenty-eight</t>
    </r>
  </si>
  <si>
    <r>
      <rPr>
        <b/>
        <sz val="11"/>
        <color theme="1"/>
        <rFont val="Calibri"/>
        <family val="2"/>
        <charset val="186"/>
        <scheme val="minor"/>
      </rPr>
      <t>Month Twenty-nine</t>
    </r>
  </si>
  <si>
    <r>
      <rPr>
        <b/>
        <sz val="11"/>
        <color theme="1"/>
        <rFont val="Calibri"/>
        <family val="2"/>
        <charset val="186"/>
        <scheme val="minor"/>
      </rPr>
      <t>Month Thirty</t>
    </r>
  </si>
  <si>
    <r>
      <rPr>
        <b/>
        <sz val="11"/>
        <color theme="1"/>
        <rFont val="Calibri"/>
        <family val="2"/>
        <charset val="186"/>
        <scheme val="minor"/>
      </rPr>
      <t>Month Thirty-one</t>
    </r>
  </si>
  <si>
    <r>
      <rPr>
        <b/>
        <sz val="11"/>
        <color theme="1"/>
        <rFont val="Calibri"/>
        <family val="2"/>
        <charset val="186"/>
        <scheme val="minor"/>
      </rPr>
      <t>Month Thirty-two</t>
    </r>
  </si>
  <si>
    <r>
      <rPr>
        <b/>
        <sz val="11"/>
        <color theme="1"/>
        <rFont val="Calibri"/>
        <family val="2"/>
        <charset val="186"/>
        <scheme val="minor"/>
      </rPr>
      <t>Month Thirty-three</t>
    </r>
  </si>
  <si>
    <r>
      <rPr>
        <b/>
        <sz val="11"/>
        <color theme="1"/>
        <rFont val="Calibri"/>
        <family val="2"/>
        <charset val="186"/>
        <scheme val="minor"/>
      </rPr>
      <t>Month Thirty-four</t>
    </r>
  </si>
  <si>
    <r>
      <rPr>
        <b/>
        <sz val="11"/>
        <color theme="1"/>
        <rFont val="Calibri"/>
        <family val="2"/>
        <charset val="186"/>
        <scheme val="minor"/>
      </rPr>
      <t>Month Thirty-five</t>
    </r>
  </si>
  <si>
    <r>
      <rPr>
        <b/>
        <sz val="11"/>
        <color theme="1"/>
        <rFont val="Calibri"/>
        <family val="2"/>
        <charset val="186"/>
        <scheme val="minor"/>
      </rPr>
      <t>Month Thirty-six</t>
    </r>
  </si>
  <si>
    <r>
      <rPr>
        <i/>
        <sz val="11"/>
        <color theme="1"/>
        <rFont val="Calibri"/>
        <family val="2"/>
        <charset val="186"/>
        <scheme val="minor"/>
      </rPr>
      <t>Example</t>
    </r>
  </si>
  <si>
    <r>
      <rPr>
        <i/>
        <sz val="11"/>
        <color theme="1"/>
        <rFont val="Calibri"/>
        <family val="2"/>
        <charset val="186"/>
        <scheme val="minor"/>
      </rPr>
      <t>Product development</t>
    </r>
  </si>
  <si>
    <r>
      <rPr>
        <i/>
        <sz val="11"/>
        <color theme="1"/>
        <rFont val="Calibri"/>
        <family val="2"/>
        <charset val="186"/>
        <scheme val="minor"/>
      </rPr>
      <t>Development of product XX</t>
    </r>
  </si>
  <si>
    <r>
      <rPr>
        <i/>
        <sz val="11"/>
        <color theme="1"/>
        <rFont val="Calibri"/>
        <family val="2"/>
        <charset val="186"/>
        <scheme val="minor"/>
      </rPr>
      <t>Product XX has been developed</t>
    </r>
  </si>
  <si>
    <r>
      <rPr>
        <i/>
        <sz val="11"/>
        <color theme="1"/>
        <rFont val="Calibri"/>
        <family val="2"/>
        <charset val="186"/>
        <scheme val="minor"/>
      </rPr>
      <t>Building the product XX prototype</t>
    </r>
  </si>
  <si>
    <r>
      <rPr>
        <i/>
        <sz val="11"/>
        <color theme="1"/>
        <rFont val="Calibri"/>
        <family val="2"/>
        <charset val="186"/>
        <scheme val="minor"/>
      </rPr>
      <t>Prototypes have been built from the product development solutions and the best solutions turn into test products</t>
    </r>
  </si>
  <si>
    <r>
      <rPr>
        <i/>
        <sz val="11"/>
        <color theme="1"/>
        <rFont val="Calibri"/>
        <family val="2"/>
        <charset val="186"/>
        <scheme val="minor"/>
      </rPr>
      <t>Certifying product XX</t>
    </r>
  </si>
  <si>
    <r>
      <rPr>
        <i/>
        <sz val="11"/>
        <color theme="1"/>
        <rFont val="Calibri"/>
        <family val="2"/>
        <charset val="186"/>
        <scheme val="minor"/>
      </rPr>
      <t>The product has a certificate</t>
    </r>
  </si>
  <si>
    <t>TOTAL</t>
  </si>
  <si>
    <t xml:space="preserve">
NB! The duration of the project can be a maximum of 36 months!</t>
  </si>
  <si>
    <r>
      <rPr>
        <b/>
        <sz val="14"/>
        <color theme="1"/>
        <rFont val="Times New Roman"/>
        <family val="1"/>
        <charset val="186"/>
      </rPr>
      <t>CONSOLIDATED BUDGET OF THE PRODUCT BY ELIGIBLE COSTS, SUPPORT AND ACTIVITIES</t>
    </r>
  </si>
  <si>
    <r>
      <rPr>
        <b/>
        <sz val="11"/>
        <color rgb="FFFF0000"/>
        <rFont val="Calibri"/>
        <family val="2"/>
        <charset val="186"/>
        <scheme val="minor"/>
      </rPr>
      <t xml:space="preserve">Please note! </t>
    </r>
    <r>
      <rPr>
        <b/>
        <sz val="11"/>
        <color rgb="FFFF0000"/>
        <rFont val="Calibri"/>
        <family val="2"/>
        <charset val="186"/>
        <scheme val="minor"/>
      </rPr>
      <t>Please fill out the column</t>
    </r>
    <r>
      <rPr>
        <b/>
        <sz val="11"/>
        <rFont val="Calibri"/>
        <family val="2"/>
        <charset val="186"/>
      </rPr>
      <t xml:space="preserve"> </t>
    </r>
    <r>
      <rPr>
        <b/>
        <sz val="13"/>
        <color rgb="FFFF0000"/>
        <rFont val="Calibri"/>
        <family val="2"/>
        <charset val="186"/>
        <scheme val="minor"/>
      </rPr>
      <t>Non-eligible costs</t>
    </r>
    <r>
      <rPr>
        <b/>
        <sz val="11"/>
        <color rgb="FFFF0000"/>
        <rFont val="Calibri"/>
        <family val="2"/>
        <charset val="186"/>
        <scheme val="minor"/>
      </rPr>
      <t xml:space="preserve">!  </t>
    </r>
    <r>
      <rPr>
        <b/>
        <sz val="11"/>
        <color rgb="FFFF0000"/>
        <rFont val="Calibri"/>
        <family val="2"/>
        <charset val="186"/>
        <scheme val="minor"/>
      </rPr>
      <t>Other fields will be filled automatically.</t>
    </r>
  </si>
  <si>
    <t>Please note!  Support sums for product development and applied research projects must remain between 100,000 and 150,000 euros.</t>
  </si>
  <si>
    <t>ELIGIBLE COSTS</t>
  </si>
  <si>
    <r>
      <rPr>
        <b/>
        <sz val="11"/>
        <color theme="1"/>
        <rFont val="Calibri"/>
        <family val="2"/>
        <charset val="186"/>
        <scheme val="minor"/>
      </rPr>
      <t>Company name</t>
    </r>
  </si>
  <si>
    <r>
      <rPr>
        <b/>
        <sz val="11"/>
        <color theme="1"/>
        <rFont val="Calibri"/>
        <family val="2"/>
        <charset val="186"/>
        <scheme val="minor"/>
      </rPr>
      <t>Size of company</t>
    </r>
  </si>
  <si>
    <r>
      <rPr>
        <b/>
        <sz val="12"/>
        <color theme="1"/>
        <rFont val="Times New Roman"/>
        <family val="1"/>
        <charset val="186"/>
      </rPr>
      <t>OVERALL</t>
    </r>
  </si>
  <si>
    <r>
      <rPr>
        <b/>
        <sz val="12"/>
        <color theme="1"/>
        <rFont val="Times New Roman"/>
        <family val="1"/>
        <charset val="186"/>
      </rPr>
      <t>Non-</t>
    </r>
    <r>
      <rPr>
        <sz val="12"/>
        <color theme="1"/>
        <rFont val="Times New Roman"/>
        <family val="1"/>
        <charset val="186"/>
      </rPr>
      <t xml:space="preserve">
</t>
    </r>
    <r>
      <rPr>
        <b/>
        <sz val="12"/>
        <color theme="1"/>
        <rFont val="Times New Roman"/>
        <family val="1"/>
        <charset val="186"/>
      </rPr>
      <t>eligible costs</t>
    </r>
  </si>
  <si>
    <r>
      <rPr>
        <b/>
        <sz val="12"/>
        <color theme="1"/>
        <rFont val="Times New Roman"/>
        <family val="1"/>
        <charset val="186"/>
      </rPr>
      <t>Project</t>
    </r>
    <r>
      <rPr>
        <sz val="12"/>
        <color theme="1"/>
        <rFont val="Times New Roman"/>
        <family val="1"/>
        <charset val="186"/>
      </rPr>
      <t xml:space="preserve">
</t>
    </r>
    <r>
      <rPr>
        <b/>
        <sz val="12"/>
        <color theme="1"/>
        <rFont val="Times New Roman"/>
        <family val="1"/>
        <charset val="186"/>
      </rPr>
      <t>total cost</t>
    </r>
  </si>
  <si>
    <t>SUPPORT</t>
  </si>
  <si>
    <t>Feasibility study Stateaid</t>
  </si>
  <si>
    <t>Applied research Stateaid</t>
  </si>
  <si>
    <t>Product development Stateaid</t>
  </si>
  <si>
    <t>Applying for the initial protection of intellectual property Stateaid</t>
  </si>
  <si>
    <t>Applying for the initial protection of intellectual property Deminimisaid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</si>
</sst>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0\ &quot;€&quot;"/>
    <numFmt numFmtId="166" formatCode="#,##0&quot; €&quot;"/>
  </numFmts>
  <fonts count="51" x14ac:knownFonts="1">
    <font>
      <sz val="11"/>
      <color theme="1"/>
      <name val="Calibri"/>
      <family val="2"/>
      <charset val="186"/>
      <scheme val="minor"/>
    </font>
    <font>
      <sz val="11"/>
      <color theme="1"/>
      <name val="Calibri"/>
      <family val="2"/>
      <charset val="186"/>
      <scheme val="minor"/>
    </font>
    <font>
      <b/>
      <sz val="11"/>
      <color theme="1"/>
      <name val="Calibri"/>
      <family val="2"/>
      <charset val="186"/>
      <scheme val="minor"/>
    </font>
    <font>
      <u/>
      <sz val="11"/>
      <color theme="10"/>
      <name val="Calibri"/>
      <family val="2"/>
      <charset val="186"/>
      <scheme val="minor"/>
    </font>
    <font>
      <b/>
      <sz val="9"/>
      <color indexed="81"/>
      <name val="Segoe UI"/>
      <family val="2"/>
      <charset val="186"/>
    </font>
    <font>
      <sz val="9"/>
      <color indexed="81"/>
      <name val="Segoe UI"/>
      <family val="2"/>
      <charset val="186"/>
    </font>
    <font>
      <sz val="10"/>
      <color theme="1"/>
      <name val="Arial"/>
      <family val="2"/>
      <charset val="186"/>
    </font>
    <font>
      <b/>
      <sz val="9"/>
      <color indexed="81"/>
      <name val="Tahoma"/>
      <family val="2"/>
      <charset val="186"/>
    </font>
    <font>
      <sz val="9"/>
      <color indexed="81"/>
      <name val="Tahoma"/>
      <family val="2"/>
      <charset val="186"/>
    </font>
    <font>
      <sz val="11"/>
      <color theme="1"/>
      <name val="Calibri Light"/>
      <family val="2"/>
      <charset val="186"/>
      <scheme val="major"/>
    </font>
    <font>
      <b/>
      <sz val="11"/>
      <color theme="1"/>
      <name val="Calibri Light"/>
      <family val="2"/>
      <charset val="186"/>
      <scheme val="major"/>
    </font>
    <font>
      <i/>
      <sz val="9"/>
      <color theme="0" tint="-0.499984740745262"/>
      <name val="Calibri Light"/>
      <family val="2"/>
      <charset val="186"/>
      <scheme val="major"/>
    </font>
    <font>
      <b/>
      <sz val="9"/>
      <name val="Calibri Light"/>
      <family val="2"/>
      <charset val="186"/>
      <scheme val="major"/>
    </font>
    <font>
      <sz val="9"/>
      <color theme="1"/>
      <name val="Calibri Light"/>
      <family val="2"/>
      <charset val="186"/>
      <scheme val="major"/>
    </font>
    <font>
      <b/>
      <sz val="9"/>
      <color theme="6" tint="-0.499984740745262"/>
      <name val="Calibri Light"/>
      <family val="2"/>
      <charset val="186"/>
      <scheme val="major"/>
    </font>
    <font>
      <b/>
      <sz val="9"/>
      <color theme="1"/>
      <name val="Calibri Light"/>
      <family val="2"/>
      <charset val="186"/>
      <scheme val="major"/>
    </font>
    <font>
      <sz val="9"/>
      <name val="Calibri Light"/>
      <family val="2"/>
      <charset val="186"/>
      <scheme val="major"/>
    </font>
    <font>
      <b/>
      <i/>
      <sz val="9"/>
      <color theme="0" tint="-0.499984740745262"/>
      <name val="Calibri Light"/>
      <family val="2"/>
      <charset val="186"/>
      <scheme val="major"/>
    </font>
    <font>
      <b/>
      <i/>
      <sz val="9"/>
      <color theme="1"/>
      <name val="Calibri Light"/>
      <family val="2"/>
      <charset val="186"/>
      <scheme val="major"/>
    </font>
    <font>
      <b/>
      <sz val="9"/>
      <color indexed="8"/>
      <name val="Calibri Light"/>
      <family val="2"/>
      <charset val="186"/>
      <scheme val="major"/>
    </font>
    <font>
      <b/>
      <i/>
      <sz val="9"/>
      <name val="Calibri Light"/>
      <family val="2"/>
      <charset val="186"/>
      <scheme val="major"/>
    </font>
    <font>
      <sz val="9"/>
      <color indexed="8"/>
      <name val="Calibri Light"/>
      <family val="2"/>
      <charset val="186"/>
      <scheme val="major"/>
    </font>
    <font>
      <i/>
      <sz val="9"/>
      <name val="Calibri Light"/>
      <family val="2"/>
      <charset val="186"/>
      <scheme val="major"/>
    </font>
    <font>
      <u/>
      <sz val="11"/>
      <color theme="10"/>
      <name val="Calibri Light"/>
      <family val="2"/>
      <charset val="186"/>
      <scheme val="major"/>
    </font>
    <font>
      <b/>
      <sz val="11"/>
      <color rgb="FFFF0000"/>
      <name val="Calibri Light"/>
      <family val="2"/>
      <charset val="186"/>
      <scheme val="major"/>
    </font>
    <font>
      <i/>
      <sz val="11"/>
      <color theme="1"/>
      <name val="Calibri Light"/>
      <family val="2"/>
      <charset val="186"/>
      <scheme val="major"/>
    </font>
    <font>
      <b/>
      <sz val="13"/>
      <color theme="1"/>
      <name val="Calibri"/>
      <family val="2"/>
      <charset val="186"/>
      <scheme val="minor"/>
    </font>
    <font>
      <b/>
      <sz val="13"/>
      <name val="Calibri Light"/>
      <family val="2"/>
      <charset val="186"/>
      <scheme val="major"/>
    </font>
    <font>
      <sz val="12"/>
      <color theme="1"/>
      <name val="Calibri"/>
      <family val="2"/>
      <charset val="186"/>
      <scheme val="minor"/>
    </font>
    <font>
      <b/>
      <sz val="16"/>
      <color theme="1"/>
      <name val="Calibri"/>
      <family val="2"/>
      <charset val="186"/>
      <scheme val="minor"/>
    </font>
    <font>
      <b/>
      <sz val="16"/>
      <color theme="1"/>
      <name val="Calibri Light"/>
      <family val="2"/>
      <charset val="186"/>
      <scheme val="major"/>
    </font>
    <font>
      <b/>
      <sz val="12"/>
      <color theme="1"/>
      <name val="Times New Roman"/>
      <family val="1"/>
      <charset val="186"/>
    </font>
    <font>
      <b/>
      <sz val="12"/>
      <name val="Times New Roman"/>
      <family val="1"/>
      <charset val="186"/>
    </font>
    <font>
      <sz val="13"/>
      <color theme="1"/>
      <name val="Times New Roman"/>
      <family val="1"/>
      <charset val="186"/>
    </font>
    <font>
      <b/>
      <sz val="14"/>
      <color theme="1"/>
      <name val="Times New Roman"/>
      <family val="1"/>
      <charset val="186"/>
    </font>
    <font>
      <sz val="13"/>
      <color theme="1"/>
      <name val="Calibri"/>
      <family val="2"/>
      <charset val="186"/>
      <scheme val="minor"/>
    </font>
    <font>
      <b/>
      <sz val="11"/>
      <color rgb="FFFF0000"/>
      <name val="Calibri"/>
      <family val="2"/>
      <charset val="186"/>
      <scheme val="minor"/>
    </font>
    <font>
      <b/>
      <sz val="16"/>
      <name val="Calibri Light"/>
      <family val="2"/>
      <charset val="186"/>
      <scheme val="major"/>
    </font>
    <font>
      <b/>
      <sz val="20"/>
      <name val="Calibri Light"/>
      <family val="2"/>
      <charset val="186"/>
      <scheme val="major"/>
    </font>
    <font>
      <b/>
      <sz val="13"/>
      <color rgb="FFFF0000"/>
      <name val="Calibri"/>
      <family val="2"/>
      <charset val="186"/>
      <scheme val="minor"/>
    </font>
    <font>
      <sz val="12"/>
      <color theme="1"/>
      <name val="Times New Roman"/>
      <family val="1"/>
      <charset val="186"/>
    </font>
    <font>
      <sz val="11"/>
      <color theme="0"/>
      <name val="Calibri"/>
      <family val="2"/>
      <charset val="186"/>
      <scheme val="minor"/>
    </font>
    <font>
      <sz val="11"/>
      <name val="Calibri"/>
      <family val="2"/>
      <charset val="186"/>
      <scheme val="minor"/>
    </font>
    <font>
      <i/>
      <sz val="11"/>
      <color theme="1"/>
      <name val="Calibri"/>
      <family val="2"/>
      <charset val="186"/>
      <scheme val="minor"/>
    </font>
    <font>
      <b/>
      <i/>
      <sz val="11"/>
      <color theme="1"/>
      <name val="Calibri Light"/>
      <family val="2"/>
      <charset val="186"/>
      <scheme val="major"/>
    </font>
    <font>
      <b/>
      <sz val="12"/>
      <color theme="1"/>
      <name val="Calibri"/>
      <family val="2"/>
      <charset val="186"/>
      <scheme val="minor"/>
    </font>
    <font>
      <b/>
      <sz val="11"/>
      <color indexed="8"/>
      <name val="Calibri"/>
      <family val="2"/>
    </font>
    <font>
      <sz val="10"/>
      <color indexed="8"/>
      <name val="Calibri"/>
      <family val="2"/>
    </font>
    <font>
      <b/>
      <sz val="10"/>
      <color indexed="8"/>
      <name val="Calibri"/>
      <family val="2"/>
    </font>
    <font>
      <i/>
      <sz val="8"/>
      <color theme="1"/>
      <name val="Calibri"/>
      <family val="2"/>
      <charset val="186"/>
      <scheme val="minor"/>
    </font>
    <font>
      <b/>
      <sz val="11"/>
      <name val="Calibri"/>
      <family val="2"/>
      <charset val="186"/>
    </font>
  </fonts>
  <fills count="18">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indexed="22"/>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4"/>
      </patternFill>
    </fill>
    <fill>
      <patternFill patternType="solid">
        <fgColor theme="4" tint="0.39997558519241921"/>
        <bgColor indexed="65"/>
      </patternFill>
    </fill>
    <fill>
      <patternFill patternType="solid">
        <fgColor rgb="FFCCFFCC"/>
        <bgColor indexed="64"/>
      </patternFill>
    </fill>
    <fill>
      <patternFill patternType="solid">
        <fgColor indexed="9"/>
        <bgColor auto="1"/>
      </patternFill>
    </fill>
    <fill>
      <patternFill patternType="solid">
        <fgColor theme="9" tint="0.59999389629810485"/>
        <bgColor indexed="64"/>
      </patternFill>
    </fill>
  </fills>
  <borders count="62">
    <border>
      <left/>
      <right/>
      <top/>
      <bottom/>
      <diagonal/>
    </border>
    <border>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20"/>
      </right>
      <top/>
      <bottom style="thin">
        <color indexed="20"/>
      </bottom>
      <diagonal/>
    </border>
    <border>
      <left style="thin">
        <color indexed="20"/>
      </left>
      <right style="thin">
        <color indexed="20"/>
      </right>
      <top/>
      <bottom style="thin">
        <color indexed="20"/>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bottom style="thin">
        <color indexed="64"/>
      </bottom>
      <diagonal/>
    </border>
  </borders>
  <cellStyleXfs count="7">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6" fillId="0" borderId="0"/>
    <xf numFmtId="164" fontId="1" fillId="0" borderId="0" applyFont="0" applyFill="0" applyBorder="0" applyAlignment="0" applyProtection="0"/>
    <xf numFmtId="0" fontId="41" fillId="13" borderId="0" applyNumberFormat="0" applyBorder="0" applyAlignment="0" applyProtection="0"/>
    <xf numFmtId="0" fontId="1" fillId="14" borderId="0" applyNumberFormat="0" applyBorder="0" applyAlignment="0" applyProtection="0"/>
  </cellStyleXfs>
  <cellXfs count="370">
    <xf numFmtId="0" fontId="0" fillId="0" borderId="0" xfId="0"/>
    <xf numFmtId="0" fontId="2" fillId="0" borderId="0" xfId="0" applyFont="1"/>
    <xf numFmtId="0" fontId="0" fillId="0" borderId="4" xfId="0" applyBorder="1"/>
    <xf numFmtId="0" fontId="0" fillId="0" borderId="9" xfId="0" applyBorder="1"/>
    <xf numFmtId="0" fontId="0" fillId="0" borderId="3" xfId="0" applyBorder="1"/>
    <xf numFmtId="0" fontId="0" fillId="0" borderId="2" xfId="0" applyBorder="1"/>
    <xf numFmtId="0" fontId="0" fillId="0" borderId="11" xfId="0" applyBorder="1"/>
    <xf numFmtId="0" fontId="0" fillId="0" borderId="8" xfId="0" applyBorder="1"/>
    <xf numFmtId="0" fontId="0" fillId="0" borderId="6" xfId="0" applyBorder="1"/>
    <xf numFmtId="0" fontId="0" fillId="0" borderId="5" xfId="0" applyBorder="1"/>
    <xf numFmtId="0" fontId="9" fillId="0" borderId="0" xfId="0" applyFont="1"/>
    <xf numFmtId="0" fontId="11" fillId="0" borderId="27" xfId="3" applyFont="1" applyBorder="1" applyAlignment="1">
      <alignment horizontal="left" vertical="top" wrapText="1"/>
    </xf>
    <xf numFmtId="0" fontId="9" fillId="0" borderId="20" xfId="0" applyFont="1" applyBorder="1"/>
    <xf numFmtId="0" fontId="9" fillId="0" borderId="0" xfId="0" applyFont="1" applyAlignment="1">
      <alignment wrapText="1"/>
    </xf>
    <xf numFmtId="0" fontId="13" fillId="4" borderId="0" xfId="0" applyFont="1" applyFill="1"/>
    <xf numFmtId="0" fontId="13" fillId="0" borderId="0" xfId="0" applyFont="1"/>
    <xf numFmtId="0" fontId="13" fillId="9" borderId="28" xfId="0" applyFont="1" applyFill="1" applyBorder="1" applyAlignment="1">
      <alignment horizontal="center"/>
    </xf>
    <xf numFmtId="0" fontId="15" fillId="9" borderId="29" xfId="0" applyFont="1" applyFill="1" applyBorder="1" applyAlignment="1">
      <alignment horizontal="center"/>
    </xf>
    <xf numFmtId="0" fontId="12" fillId="7" borderId="27" xfId="3" applyFont="1" applyFill="1" applyBorder="1" applyAlignment="1">
      <alignment horizontal="left" vertical="center" wrapText="1"/>
    </xf>
    <xf numFmtId="0" fontId="12" fillId="7" borderId="20" xfId="3" applyFont="1" applyFill="1" applyBorder="1" applyAlignment="1">
      <alignment horizontal="right" vertical="center"/>
    </xf>
    <xf numFmtId="4" fontId="19" fillId="7" borderId="25" xfId="3" applyNumberFormat="1" applyFont="1" applyFill="1" applyBorder="1" applyAlignment="1">
      <alignment horizontal="center"/>
    </xf>
    <xf numFmtId="4" fontId="21" fillId="0" borderId="25" xfId="3" applyNumberFormat="1" applyFont="1" applyBorder="1" applyAlignment="1">
      <alignment horizontal="center" vertical="center"/>
    </xf>
    <xf numFmtId="0" fontId="22" fillId="0" borderId="27" xfId="3" applyFont="1" applyBorder="1" applyAlignment="1">
      <alignment horizontal="left" vertical="top" wrapText="1"/>
    </xf>
    <xf numFmtId="0" fontId="13" fillId="0" borderId="12" xfId="0" applyFont="1" applyBorder="1" applyAlignment="1">
      <alignment wrapText="1"/>
    </xf>
    <xf numFmtId="0" fontId="13" fillId="0" borderId="14" xfId="0" applyFont="1" applyBorder="1" applyAlignment="1">
      <alignment wrapText="1"/>
    </xf>
    <xf numFmtId="0" fontId="13" fillId="0" borderId="13" xfId="0" applyFont="1" applyBorder="1" applyAlignment="1">
      <alignment wrapText="1"/>
    </xf>
    <xf numFmtId="10" fontId="19" fillId="0" borderId="28" xfId="3" applyNumberFormat="1" applyFont="1" applyBorder="1" applyAlignment="1">
      <alignment horizontal="center" vertical="center" wrapText="1"/>
    </xf>
    <xf numFmtId="0" fontId="13" fillId="0" borderId="15" xfId="0" applyFont="1" applyBorder="1" applyAlignment="1">
      <alignment wrapText="1"/>
    </xf>
    <xf numFmtId="0" fontId="10" fillId="0" borderId="0" xfId="0" applyFont="1"/>
    <xf numFmtId="0" fontId="23" fillId="0" borderId="0" xfId="2" applyFont="1"/>
    <xf numFmtId="0" fontId="9" fillId="0" borderId="4" xfId="0" applyFont="1" applyBorder="1"/>
    <xf numFmtId="0" fontId="10" fillId="0" borderId="1" xfId="0" applyFont="1" applyBorder="1" applyAlignment="1">
      <alignment horizontal="center" wrapText="1"/>
    </xf>
    <xf numFmtId="0" fontId="10" fillId="0" borderId="11" xfId="0" applyFont="1" applyBorder="1" applyAlignment="1">
      <alignment horizontal="right"/>
    </xf>
    <xf numFmtId="0" fontId="9" fillId="0" borderId="16" xfId="0" applyFont="1" applyBorder="1" applyAlignment="1">
      <alignment horizontal="center"/>
    </xf>
    <xf numFmtId="0" fontId="9" fillId="0" borderId="17" xfId="0" applyFont="1" applyBorder="1" applyAlignment="1">
      <alignment horizontal="center" wrapText="1"/>
    </xf>
    <xf numFmtId="0" fontId="9" fillId="0" borderId="18" xfId="0" applyFont="1" applyBorder="1" applyAlignment="1">
      <alignment horizontal="center"/>
    </xf>
    <xf numFmtId="0" fontId="9" fillId="0" borderId="19" xfId="0" applyFont="1" applyBorder="1" applyAlignment="1">
      <alignment horizontal="center"/>
    </xf>
    <xf numFmtId="0" fontId="9" fillId="0" borderId="20" xfId="0" applyFont="1" applyBorder="1" applyAlignment="1">
      <alignment horizontal="center" wrapText="1"/>
    </xf>
    <xf numFmtId="0" fontId="9" fillId="0" borderId="21" xfId="0" applyFont="1" applyBorder="1" applyAlignment="1">
      <alignment horizontal="center"/>
    </xf>
    <xf numFmtId="0" fontId="10" fillId="0" borderId="8" xfId="0" applyFont="1" applyBorder="1" applyAlignment="1">
      <alignment horizontal="right"/>
    </xf>
    <xf numFmtId="0" fontId="9" fillId="0" borderId="22" xfId="0" applyFont="1" applyBorder="1" applyAlignment="1">
      <alignment horizontal="center"/>
    </xf>
    <xf numFmtId="0" fontId="9" fillId="0" borderId="23" xfId="0" applyFont="1" applyBorder="1" applyAlignment="1">
      <alignment horizontal="center" wrapText="1"/>
    </xf>
    <xf numFmtId="0" fontId="9" fillId="0" borderId="24" xfId="0" applyFont="1" applyBorder="1" applyAlignment="1">
      <alignment horizontal="center"/>
    </xf>
    <xf numFmtId="0" fontId="9" fillId="0" borderId="0" xfId="0" applyFont="1" applyAlignment="1">
      <alignment horizontal="left" vertical="top" wrapText="1"/>
    </xf>
    <xf numFmtId="0" fontId="10" fillId="0" borderId="20" xfId="0" applyFont="1" applyBorder="1"/>
    <xf numFmtId="0" fontId="9" fillId="0" borderId="20" xfId="0" applyFont="1" applyBorder="1" applyAlignment="1">
      <alignment wrapText="1"/>
    </xf>
    <xf numFmtId="0" fontId="26" fillId="0" borderId="0" xfId="0" applyFont="1"/>
    <xf numFmtId="0" fontId="28" fillId="0" borderId="0" xfId="0" applyFont="1"/>
    <xf numFmtId="0" fontId="27" fillId="4" borderId="20" xfId="3" applyFont="1" applyFill="1" applyBorder="1" applyAlignment="1">
      <alignment horizontal="center" vertical="center"/>
    </xf>
    <xf numFmtId="0" fontId="20" fillId="0" borderId="20" xfId="3" applyFont="1" applyBorder="1" applyAlignment="1">
      <alignment horizontal="center" vertical="center" wrapText="1"/>
    </xf>
    <xf numFmtId="0" fontId="12" fillId="5" borderId="30" xfId="3" applyFont="1" applyFill="1" applyBorder="1" applyAlignment="1">
      <alignment horizontal="center" vertical="center" wrapText="1"/>
    </xf>
    <xf numFmtId="0" fontId="12" fillId="5" borderId="29" xfId="3" applyFont="1" applyFill="1" applyBorder="1" applyAlignment="1">
      <alignment horizontal="center" vertical="center"/>
    </xf>
    <xf numFmtId="0" fontId="13" fillId="0" borderId="0" xfId="0" applyFont="1" applyAlignment="1">
      <alignment wrapText="1"/>
    </xf>
    <xf numFmtId="0" fontId="20" fillId="0" borderId="20" xfId="3" applyFont="1" applyBorder="1" applyAlignment="1">
      <alignment vertical="center" wrapText="1"/>
    </xf>
    <xf numFmtId="0" fontId="20" fillId="0" borderId="26" xfId="3" applyFont="1" applyBorder="1" applyAlignment="1">
      <alignment vertical="center" wrapText="1"/>
    </xf>
    <xf numFmtId="0" fontId="20" fillId="0" borderId="27" xfId="3" applyFont="1" applyBorder="1" applyAlignment="1">
      <alignment vertical="center" wrapText="1"/>
    </xf>
    <xf numFmtId="0" fontId="13" fillId="0" borderId="0" xfId="0" applyFont="1" applyAlignment="1">
      <alignment horizontal="center" vertical="center"/>
    </xf>
    <xf numFmtId="49" fontId="12" fillId="0" borderId="0" xfId="3" applyNumberFormat="1" applyFont="1" applyAlignment="1">
      <alignment horizontal="center" vertical="top"/>
    </xf>
    <xf numFmtId="4" fontId="12" fillId="0" borderId="0" xfId="3" applyNumberFormat="1" applyFont="1" applyAlignment="1">
      <alignment horizontal="center" vertical="top"/>
    </xf>
    <xf numFmtId="0" fontId="22" fillId="0" borderId="0" xfId="3" applyFont="1" applyAlignment="1">
      <alignment horizontal="left" vertical="top" wrapText="1"/>
    </xf>
    <xf numFmtId="4" fontId="21" fillId="0" borderId="0" xfId="3" applyNumberFormat="1" applyFont="1" applyAlignment="1">
      <alignment horizontal="center" vertical="center"/>
    </xf>
    <xf numFmtId="0" fontId="13" fillId="0" borderId="14"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vertical="center"/>
    </xf>
    <xf numFmtId="0" fontId="13" fillId="0" borderId="13" xfId="0" applyFont="1" applyBorder="1" applyAlignment="1">
      <alignment vertical="center"/>
    </xf>
    <xf numFmtId="49" fontId="12" fillId="0" borderId="12" xfId="3" applyNumberFormat="1" applyFont="1" applyBorder="1" applyAlignment="1">
      <alignment horizontal="center" vertical="center"/>
    </xf>
    <xf numFmtId="16" fontId="20" fillId="0" borderId="36" xfId="3" applyNumberFormat="1" applyFont="1" applyBorder="1" applyAlignment="1">
      <alignment vertical="center" wrapText="1"/>
    </xf>
    <xf numFmtId="0" fontId="20" fillId="0" borderId="14" xfId="3" applyFont="1" applyBorder="1" applyAlignment="1">
      <alignment vertical="center" wrapText="1"/>
    </xf>
    <xf numFmtId="0" fontId="20" fillId="0" borderId="13" xfId="3" applyFont="1" applyBorder="1" applyAlignment="1">
      <alignment vertical="center" wrapText="1"/>
    </xf>
    <xf numFmtId="0" fontId="30" fillId="0" borderId="0" xfId="0" applyFont="1"/>
    <xf numFmtId="0" fontId="20" fillId="0" borderId="0" xfId="3" applyFont="1" applyAlignment="1">
      <alignment horizontal="center" vertical="center" wrapText="1"/>
    </xf>
    <xf numFmtId="0" fontId="31" fillId="7" borderId="37" xfId="0" applyFont="1" applyFill="1" applyBorder="1" applyAlignment="1">
      <alignment horizontal="center" vertical="center" wrapText="1"/>
    </xf>
    <xf numFmtId="49" fontId="31" fillId="7" borderId="38" xfId="0" applyNumberFormat="1" applyFont="1" applyFill="1" applyBorder="1" applyAlignment="1">
      <alignment horizontal="center" vertical="center" wrapText="1"/>
    </xf>
    <xf numFmtId="0" fontId="31" fillId="7" borderId="38" xfId="0" applyFont="1" applyFill="1" applyBorder="1" applyAlignment="1">
      <alignment horizontal="center" vertical="center" wrapText="1"/>
    </xf>
    <xf numFmtId="0" fontId="32" fillId="7" borderId="38" xfId="3" applyFont="1" applyFill="1" applyBorder="1" applyAlignment="1">
      <alignment horizontal="center" vertical="center" wrapText="1"/>
    </xf>
    <xf numFmtId="0" fontId="0" fillId="0" borderId="14" xfId="0" applyBorder="1"/>
    <xf numFmtId="0" fontId="0" fillId="10" borderId="14" xfId="0" applyFill="1" applyBorder="1"/>
    <xf numFmtId="0" fontId="33" fillId="0" borderId="7" xfId="0" applyFont="1" applyBorder="1"/>
    <xf numFmtId="0" fontId="33" fillId="0" borderId="1" xfId="0" applyFont="1" applyBorder="1"/>
    <xf numFmtId="0" fontId="33" fillId="0" borderId="15" xfId="0" applyFont="1" applyBorder="1"/>
    <xf numFmtId="0" fontId="31" fillId="7" borderId="15" xfId="0" applyFont="1" applyFill="1" applyBorder="1" applyAlignment="1">
      <alignment horizontal="center" wrapText="1"/>
    </xf>
    <xf numFmtId="0" fontId="34" fillId="0" borderId="0" xfId="0" applyFont="1"/>
    <xf numFmtId="0" fontId="35" fillId="0" borderId="14" xfId="0" applyFont="1" applyBorder="1"/>
    <xf numFmtId="0" fontId="2" fillId="0" borderId="7" xfId="0" applyFont="1" applyBorder="1"/>
    <xf numFmtId="0" fontId="2" fillId="0" borderId="10" xfId="0" applyFont="1" applyBorder="1"/>
    <xf numFmtId="0" fontId="36" fillId="0" borderId="0" xfId="0" applyFont="1"/>
    <xf numFmtId="0" fontId="9" fillId="0" borderId="40" xfId="0" applyFont="1" applyBorder="1"/>
    <xf numFmtId="0" fontId="0" fillId="0" borderId="41" xfId="0" applyBorder="1"/>
    <xf numFmtId="0" fontId="16" fillId="9" borderId="29" xfId="0" applyFont="1" applyFill="1" applyBorder="1" applyAlignment="1">
      <alignment vertical="center"/>
    </xf>
    <xf numFmtId="0" fontId="13" fillId="9" borderId="29" xfId="0" applyFont="1" applyFill="1" applyBorder="1"/>
    <xf numFmtId="0" fontId="12" fillId="5" borderId="30" xfId="3" applyFont="1" applyFill="1" applyBorder="1" applyAlignment="1">
      <alignment vertical="center"/>
    </xf>
    <xf numFmtId="0" fontId="17" fillId="5" borderId="30" xfId="3" applyFont="1" applyFill="1" applyBorder="1" applyAlignment="1">
      <alignment horizontal="center" vertical="center" wrapText="1"/>
    </xf>
    <xf numFmtId="0" fontId="18" fillId="5" borderId="30" xfId="3" applyFont="1" applyFill="1" applyBorder="1" applyAlignment="1">
      <alignment horizontal="center" vertical="center" wrapText="1"/>
    </xf>
    <xf numFmtId="0" fontId="12" fillId="6" borderId="30" xfId="3" applyFont="1" applyFill="1" applyBorder="1" applyAlignment="1">
      <alignment horizontal="right" vertical="center" wrapText="1"/>
    </xf>
    <xf numFmtId="4" fontId="19" fillId="6" borderId="35" xfId="3" applyNumberFormat="1" applyFont="1" applyFill="1" applyBorder="1" applyAlignment="1">
      <alignment horizontal="center" vertical="center"/>
    </xf>
    <xf numFmtId="0" fontId="15" fillId="6" borderId="0" xfId="0" applyFont="1" applyFill="1" applyAlignment="1">
      <alignment vertical="center" wrapText="1"/>
    </xf>
    <xf numFmtId="0" fontId="12" fillId="6" borderId="0" xfId="0" applyFont="1" applyFill="1" applyAlignment="1">
      <alignment vertical="center" wrapText="1"/>
    </xf>
    <xf numFmtId="0" fontId="13" fillId="6" borderId="9" xfId="0" applyFont="1" applyFill="1" applyBorder="1"/>
    <xf numFmtId="0" fontId="15" fillId="6" borderId="3" xfId="0" applyFont="1" applyFill="1" applyBorder="1" applyAlignment="1">
      <alignment vertical="center" wrapText="1"/>
    </xf>
    <xf numFmtId="0" fontId="13" fillId="6" borderId="2" xfId="0" applyFont="1" applyFill="1" applyBorder="1"/>
    <xf numFmtId="0" fontId="13" fillId="6" borderId="11" xfId="0" applyFont="1" applyFill="1" applyBorder="1"/>
    <xf numFmtId="0" fontId="13" fillId="6" borderId="4" xfId="0" applyFont="1" applyFill="1" applyBorder="1"/>
    <xf numFmtId="0" fontId="13" fillId="6" borderId="8" xfId="0" applyFont="1" applyFill="1" applyBorder="1"/>
    <xf numFmtId="0" fontId="15" fillId="6" borderId="6" xfId="0" applyFont="1" applyFill="1" applyBorder="1" applyAlignment="1">
      <alignment vertical="center" wrapText="1"/>
    </xf>
    <xf numFmtId="0" fontId="12" fillId="6" borderId="6" xfId="0" applyFont="1" applyFill="1" applyBorder="1" applyAlignment="1">
      <alignment vertical="center" wrapText="1"/>
    </xf>
    <xf numFmtId="0" fontId="13" fillId="6" borderId="5" xfId="0" applyFont="1" applyFill="1" applyBorder="1"/>
    <xf numFmtId="0" fontId="37" fillId="6" borderId="3" xfId="0" applyFont="1" applyFill="1" applyBorder="1" applyAlignment="1">
      <alignment vertical="center" wrapText="1"/>
    </xf>
    <xf numFmtId="49" fontId="12" fillId="8" borderId="30" xfId="3" applyNumberFormat="1" applyFont="1" applyFill="1" applyBorder="1" applyAlignment="1">
      <alignment vertical="center"/>
    </xf>
    <xf numFmtId="0" fontId="15" fillId="8" borderId="30" xfId="3" applyFont="1" applyFill="1" applyBorder="1" applyAlignment="1">
      <alignment horizontal="center" vertical="center" wrapText="1"/>
    </xf>
    <xf numFmtId="0" fontId="12" fillId="8" borderId="0" xfId="3" applyFont="1" applyFill="1" applyAlignment="1">
      <alignment horizontal="center" vertical="center" wrapText="1"/>
    </xf>
    <xf numFmtId="0" fontId="12" fillId="8" borderId="30" xfId="3" applyFont="1" applyFill="1" applyBorder="1" applyAlignment="1">
      <alignment horizontal="center" vertical="center" wrapText="1"/>
    </xf>
    <xf numFmtId="0" fontId="12" fillId="8" borderId="30" xfId="3" applyFont="1" applyFill="1" applyBorder="1" applyAlignment="1">
      <alignment horizontal="right" vertical="center" wrapText="1"/>
    </xf>
    <xf numFmtId="4" fontId="19" fillId="8" borderId="35" xfId="3" applyNumberFormat="1" applyFont="1" applyFill="1" applyBorder="1" applyAlignment="1">
      <alignment horizontal="center" vertical="center"/>
    </xf>
    <xf numFmtId="0" fontId="30" fillId="8" borderId="9" xfId="0" applyFont="1" applyFill="1" applyBorder="1"/>
    <xf numFmtId="0" fontId="29" fillId="8" borderId="3" xfId="0" applyFont="1" applyFill="1" applyBorder="1"/>
    <xf numFmtId="49" fontId="37" fillId="8" borderId="3" xfId="3" applyNumberFormat="1" applyFont="1" applyFill="1" applyBorder="1" applyAlignment="1">
      <alignment horizontal="left" vertical="top"/>
    </xf>
    <xf numFmtId="0" fontId="30" fillId="8" borderId="2" xfId="0" applyFont="1" applyFill="1" applyBorder="1"/>
    <xf numFmtId="0" fontId="0" fillId="8" borderId="8" xfId="0" applyFill="1" applyBorder="1"/>
    <xf numFmtId="0" fontId="0" fillId="8" borderId="6" xfId="0" applyFill="1" applyBorder="1"/>
    <xf numFmtId="0" fontId="13" fillId="8" borderId="5" xfId="0" applyFont="1" applyFill="1" applyBorder="1"/>
    <xf numFmtId="0" fontId="20" fillId="0" borderId="0" xfId="3" applyFont="1" applyAlignment="1">
      <alignment vertical="center" wrapText="1"/>
    </xf>
    <xf numFmtId="0" fontId="15" fillId="8" borderId="0" xfId="0" applyFont="1" applyFill="1" applyAlignment="1">
      <alignment vertical="center"/>
    </xf>
    <xf numFmtId="0" fontId="12" fillId="8" borderId="0" xfId="0" applyFont="1" applyFill="1" applyAlignment="1">
      <alignment vertical="center"/>
    </xf>
    <xf numFmtId="0" fontId="15" fillId="8" borderId="3" xfId="0" applyFont="1" applyFill="1" applyBorder="1" applyAlignment="1">
      <alignment vertical="center"/>
    </xf>
    <xf numFmtId="0" fontId="13" fillId="8" borderId="2" xfId="0" applyFont="1" applyFill="1" applyBorder="1"/>
    <xf numFmtId="0" fontId="13" fillId="8" borderId="4" xfId="0" applyFont="1" applyFill="1" applyBorder="1"/>
    <xf numFmtId="0" fontId="15" fillId="8" borderId="6" xfId="0" applyFont="1" applyFill="1" applyBorder="1" applyAlignment="1">
      <alignment vertical="center"/>
    </xf>
    <xf numFmtId="0" fontId="12" fillId="8" borderId="6" xfId="0" applyFont="1" applyFill="1" applyBorder="1" applyAlignment="1">
      <alignment vertical="center"/>
    </xf>
    <xf numFmtId="0" fontId="13" fillId="11" borderId="9" xfId="0" applyFont="1" applyFill="1" applyBorder="1"/>
    <xf numFmtId="0" fontId="15" fillId="11" borderId="3" xfId="0" applyFont="1" applyFill="1" applyBorder="1" applyAlignment="1">
      <alignment vertical="center"/>
    </xf>
    <xf numFmtId="0" fontId="15" fillId="11" borderId="3" xfId="0" applyFont="1" applyFill="1" applyBorder="1" applyAlignment="1">
      <alignment horizontal="center" vertical="center"/>
    </xf>
    <xf numFmtId="0" fontId="13" fillId="11" borderId="2" xfId="0" applyFont="1" applyFill="1" applyBorder="1"/>
    <xf numFmtId="0" fontId="13" fillId="11" borderId="11" xfId="0" applyFont="1" applyFill="1" applyBorder="1"/>
    <xf numFmtId="0" fontId="15" fillId="11" borderId="0" xfId="0" applyFont="1" applyFill="1" applyAlignment="1">
      <alignment vertical="center"/>
    </xf>
    <xf numFmtId="0" fontId="15" fillId="11" borderId="0" xfId="0" applyFont="1" applyFill="1" applyAlignment="1">
      <alignment horizontal="center" vertical="center"/>
    </xf>
    <xf numFmtId="0" fontId="12" fillId="11" borderId="0" xfId="0" applyFont="1" applyFill="1" applyAlignment="1">
      <alignment vertical="center"/>
    </xf>
    <xf numFmtId="0" fontId="13" fillId="11" borderId="4" xfId="0" applyFont="1" applyFill="1" applyBorder="1"/>
    <xf numFmtId="0" fontId="13" fillId="11" borderId="8" xfId="0" applyFont="1" applyFill="1" applyBorder="1"/>
    <xf numFmtId="0" fontId="15" fillId="11" borderId="6" xfId="0" applyFont="1" applyFill="1" applyBorder="1" applyAlignment="1">
      <alignment vertical="center"/>
    </xf>
    <xf numFmtId="0" fontId="15" fillId="11" borderId="6" xfId="0" applyFont="1" applyFill="1" applyBorder="1" applyAlignment="1">
      <alignment horizontal="center" vertical="center"/>
    </xf>
    <xf numFmtId="0" fontId="12" fillId="11" borderId="6" xfId="0" applyFont="1" applyFill="1" applyBorder="1" applyAlignment="1">
      <alignment vertical="center"/>
    </xf>
    <xf numFmtId="0" fontId="13" fillId="11" borderId="5" xfId="0" applyFont="1" applyFill="1" applyBorder="1"/>
    <xf numFmtId="0" fontId="15" fillId="11" borderId="30" xfId="3" applyFont="1" applyFill="1" applyBorder="1" applyAlignment="1">
      <alignment horizontal="center" vertical="center" wrapText="1"/>
    </xf>
    <xf numFmtId="0" fontId="12" fillId="11" borderId="0" xfId="3" applyFont="1" applyFill="1" applyAlignment="1">
      <alignment horizontal="center" vertical="center" wrapText="1"/>
    </xf>
    <xf numFmtId="0" fontId="12" fillId="11" borderId="30" xfId="3" applyFont="1" applyFill="1" applyBorder="1" applyAlignment="1">
      <alignment horizontal="center" vertical="center" wrapText="1"/>
    </xf>
    <xf numFmtId="0" fontId="12" fillId="11" borderId="30" xfId="3" applyFont="1" applyFill="1" applyBorder="1" applyAlignment="1">
      <alignment horizontal="right" vertical="center" wrapText="1"/>
    </xf>
    <xf numFmtId="4" fontId="19" fillId="11" borderId="35" xfId="3" applyNumberFormat="1" applyFont="1" applyFill="1" applyBorder="1" applyAlignment="1">
      <alignment horizontal="center" vertical="center"/>
    </xf>
    <xf numFmtId="0" fontId="37" fillId="11" borderId="3" xfId="0" applyFont="1" applyFill="1" applyBorder="1" applyAlignment="1">
      <alignment vertical="center"/>
    </xf>
    <xf numFmtId="0" fontId="13" fillId="8" borderId="9" xfId="0" applyFont="1" applyFill="1" applyBorder="1"/>
    <xf numFmtId="0" fontId="13" fillId="8" borderId="11" xfId="0" applyFont="1" applyFill="1" applyBorder="1"/>
    <xf numFmtId="0" fontId="13" fillId="8" borderId="8" xfId="0" applyFont="1" applyFill="1" applyBorder="1"/>
    <xf numFmtId="49" fontId="12" fillId="7" borderId="43" xfId="3" applyNumberFormat="1" applyFont="1" applyFill="1" applyBorder="1" applyAlignment="1">
      <alignment vertical="center"/>
    </xf>
    <xf numFmtId="0" fontId="13" fillId="7" borderId="21" xfId="0" applyFont="1" applyFill="1" applyBorder="1"/>
    <xf numFmtId="0" fontId="13" fillId="0" borderId="21" xfId="0" applyFont="1" applyBorder="1"/>
    <xf numFmtId="0" fontId="12" fillId="2" borderId="34" xfId="0" applyFont="1" applyFill="1" applyBorder="1" applyAlignment="1">
      <alignment horizontal="left" vertical="center" wrapText="1"/>
    </xf>
    <xf numFmtId="0" fontId="12" fillId="2" borderId="0" xfId="0" applyFont="1" applyFill="1" applyAlignment="1">
      <alignment horizontal="left" vertical="center"/>
    </xf>
    <xf numFmtId="0" fontId="12" fillId="2" borderId="31" xfId="0" applyFont="1" applyFill="1" applyBorder="1" applyAlignment="1">
      <alignment horizontal="left" vertical="center"/>
    </xf>
    <xf numFmtId="4" fontId="15" fillId="2" borderId="34" xfId="0" applyNumberFormat="1" applyFont="1" applyFill="1" applyBorder="1" applyAlignment="1">
      <alignment horizontal="center" vertical="center"/>
    </xf>
    <xf numFmtId="0" fontId="13" fillId="0" borderId="29" xfId="0" applyFont="1" applyBorder="1"/>
    <xf numFmtId="4" fontId="19" fillId="8" borderId="46" xfId="3" applyNumberFormat="1" applyFont="1" applyFill="1" applyBorder="1" applyAlignment="1">
      <alignment horizontal="center" vertical="center"/>
    </xf>
    <xf numFmtId="0" fontId="13" fillId="0" borderId="44" xfId="0" applyFont="1" applyBorder="1" applyAlignment="1">
      <alignment horizontal="center" vertical="center"/>
    </xf>
    <xf numFmtId="0" fontId="12" fillId="2" borderId="34" xfId="0" applyFont="1" applyFill="1" applyBorder="1" applyAlignment="1">
      <alignment horizontal="left" vertical="center"/>
    </xf>
    <xf numFmtId="49" fontId="12" fillId="11" borderId="45" xfId="3" applyNumberFormat="1" applyFont="1" applyFill="1" applyBorder="1" applyAlignment="1">
      <alignment vertical="center"/>
    </xf>
    <xf numFmtId="4" fontId="19" fillId="11" borderId="46" xfId="3" applyNumberFormat="1" applyFont="1" applyFill="1" applyBorder="1" applyAlignment="1">
      <alignment horizontal="center" vertical="center"/>
    </xf>
    <xf numFmtId="49" fontId="12" fillId="8" borderId="45" xfId="3" applyNumberFormat="1" applyFont="1" applyFill="1" applyBorder="1" applyAlignment="1">
      <alignment vertical="center"/>
    </xf>
    <xf numFmtId="49" fontId="12" fillId="0" borderId="43" xfId="3" applyNumberFormat="1" applyFont="1" applyBorder="1" applyAlignment="1">
      <alignment vertical="center"/>
    </xf>
    <xf numFmtId="0" fontId="0" fillId="9" borderId="6" xfId="0" applyFill="1" applyBorder="1"/>
    <xf numFmtId="49" fontId="12" fillId="5" borderId="44" xfId="3" applyNumberFormat="1" applyFont="1" applyFill="1" applyBorder="1" applyAlignment="1">
      <alignment horizontal="center" vertical="center"/>
    </xf>
    <xf numFmtId="4" fontId="19" fillId="6" borderId="46" xfId="3" applyNumberFormat="1" applyFont="1" applyFill="1" applyBorder="1" applyAlignment="1">
      <alignment horizontal="center" vertical="center"/>
    </xf>
    <xf numFmtId="0" fontId="38" fillId="4" borderId="20" xfId="3" applyFont="1" applyFill="1" applyBorder="1" applyAlignment="1">
      <alignment horizontal="center" vertical="center"/>
    </xf>
    <xf numFmtId="0" fontId="10" fillId="3" borderId="25" xfId="0" applyFont="1" applyFill="1" applyBorder="1" applyAlignment="1">
      <alignment wrapText="1"/>
    </xf>
    <xf numFmtId="0" fontId="9" fillId="0" borderId="15" xfId="0" applyFont="1" applyBorder="1"/>
    <xf numFmtId="0" fontId="37" fillId="8" borderId="3" xfId="0" applyFont="1" applyFill="1" applyBorder="1" applyAlignment="1">
      <alignment vertical="center"/>
    </xf>
    <xf numFmtId="49" fontId="12" fillId="8" borderId="45" xfId="3" applyNumberFormat="1" applyFont="1" applyFill="1" applyBorder="1" applyAlignment="1">
      <alignment horizontal="center" vertical="center"/>
    </xf>
    <xf numFmtId="0" fontId="12" fillId="8" borderId="35" xfId="3" applyFont="1" applyFill="1" applyBorder="1" applyAlignment="1">
      <alignment vertical="center"/>
    </xf>
    <xf numFmtId="0" fontId="12" fillId="8" borderId="30" xfId="3" applyFont="1" applyFill="1" applyBorder="1" applyAlignment="1">
      <alignment horizontal="center" vertical="center"/>
    </xf>
    <xf numFmtId="0" fontId="10" fillId="0" borderId="30" xfId="0" applyFont="1" applyBorder="1"/>
    <xf numFmtId="0" fontId="9" fillId="0" borderId="30" xfId="0" applyFont="1" applyBorder="1"/>
    <xf numFmtId="0" fontId="9" fillId="0" borderId="30" xfId="0" applyFont="1" applyBorder="1" applyAlignment="1">
      <alignment wrapText="1"/>
    </xf>
    <xf numFmtId="0" fontId="10" fillId="3" borderId="38" xfId="0" applyFont="1" applyFill="1" applyBorder="1" applyAlignment="1">
      <alignment horizontal="center" vertical="center" wrapText="1"/>
    </xf>
    <xf numFmtId="0" fontId="10" fillId="3" borderId="39" xfId="0" applyFont="1" applyFill="1" applyBorder="1" applyAlignment="1">
      <alignment horizontal="center" vertical="center" wrapText="1"/>
    </xf>
    <xf numFmtId="0" fontId="2" fillId="0" borderId="37" xfId="0" applyFont="1" applyBorder="1"/>
    <xf numFmtId="0" fontId="2" fillId="0" borderId="38" xfId="0" applyFont="1" applyBorder="1"/>
    <xf numFmtId="0" fontId="13" fillId="8" borderId="3" xfId="0" applyFont="1" applyFill="1" applyBorder="1"/>
    <xf numFmtId="0" fontId="2" fillId="0" borderId="42" xfId="0" applyFont="1" applyBorder="1"/>
    <xf numFmtId="0" fontId="31" fillId="0" borderId="11" xfId="0" applyFont="1" applyBorder="1"/>
    <xf numFmtId="0" fontId="31" fillId="0" borderId="0" xfId="0" applyFont="1"/>
    <xf numFmtId="0" fontId="40" fillId="0" borderId="0" xfId="0" applyFont="1"/>
    <xf numFmtId="0" fontId="40" fillId="0" borderId="19" xfId="0" applyFont="1" applyBorder="1"/>
    <xf numFmtId="0" fontId="40" fillId="0" borderId="20" xfId="0" applyFont="1" applyBorder="1" applyAlignment="1">
      <alignment wrapText="1"/>
    </xf>
    <xf numFmtId="0" fontId="40" fillId="0" borderId="25" xfId="0" applyFont="1" applyBorder="1"/>
    <xf numFmtId="0" fontId="40" fillId="0" borderId="43" xfId="0" applyFont="1" applyBorder="1"/>
    <xf numFmtId="0" fontId="40" fillId="0" borderId="28" xfId="0" applyFont="1" applyBorder="1" applyAlignment="1">
      <alignment wrapText="1"/>
    </xf>
    <xf numFmtId="0" fontId="40" fillId="0" borderId="33" xfId="0" applyFont="1" applyBorder="1"/>
    <xf numFmtId="0" fontId="31" fillId="0" borderId="37" xfId="0" applyFont="1" applyBorder="1"/>
    <xf numFmtId="0" fontId="31" fillId="12" borderId="38" xfId="0" applyFont="1" applyFill="1" applyBorder="1"/>
    <xf numFmtId="0" fontId="31" fillId="12" borderId="42" xfId="0" applyFont="1" applyFill="1" applyBorder="1"/>
    <xf numFmtId="0" fontId="2" fillId="0" borderId="18" xfId="0" applyFont="1" applyBorder="1"/>
    <xf numFmtId="0" fontId="31" fillId="0" borderId="19" xfId="0" applyFont="1" applyBorder="1" applyAlignment="1">
      <alignment horizontal="center" vertical="center" wrapText="1"/>
    </xf>
    <xf numFmtId="0" fontId="31" fillId="0" borderId="21" xfId="0" applyFont="1" applyBorder="1" applyAlignment="1">
      <alignment vertical="center"/>
    </xf>
    <xf numFmtId="0" fontId="40" fillId="0" borderId="21" xfId="0" applyFont="1" applyBorder="1"/>
    <xf numFmtId="0" fontId="31" fillId="0" borderId="16" xfId="0" applyFont="1" applyBorder="1" applyAlignment="1">
      <alignment horizontal="center"/>
    </xf>
    <xf numFmtId="0" fontId="31" fillId="0" borderId="39" xfId="0" applyFont="1" applyBorder="1"/>
    <xf numFmtId="0" fontId="0" fillId="0" borderId="12" xfId="0" applyBorder="1"/>
    <xf numFmtId="0" fontId="0" fillId="0" borderId="13" xfId="0" applyBorder="1"/>
    <xf numFmtId="0" fontId="31" fillId="0" borderId="50" xfId="0" applyFont="1" applyBorder="1" applyAlignment="1">
      <alignment horizontal="center"/>
    </xf>
    <xf numFmtId="0" fontId="31" fillId="0" borderId="27" xfId="0" applyFont="1" applyBorder="1" applyAlignment="1">
      <alignment horizontal="center" vertical="center" wrapText="1"/>
    </xf>
    <xf numFmtId="0" fontId="31" fillId="0" borderId="51" xfId="0" applyFont="1" applyBorder="1"/>
    <xf numFmtId="0" fontId="0" fillId="0" borderId="52" xfId="0" applyBorder="1"/>
    <xf numFmtId="0" fontId="31" fillId="0" borderId="49" xfId="0" applyFont="1" applyBorder="1"/>
    <xf numFmtId="0" fontId="0" fillId="0" borderId="19" xfId="0" applyBorder="1"/>
    <xf numFmtId="0" fontId="0" fillId="0" borderId="21" xfId="0" applyBorder="1"/>
    <xf numFmtId="0" fontId="0" fillId="0" borderId="45" xfId="0" applyBorder="1"/>
    <xf numFmtId="0" fontId="0" fillId="0" borderId="46" xfId="0" applyBorder="1"/>
    <xf numFmtId="0" fontId="31" fillId="0" borderId="22" xfId="0" applyFont="1" applyBorder="1" applyAlignment="1">
      <alignment horizontal="center" vertical="center" wrapText="1"/>
    </xf>
    <xf numFmtId="0" fontId="31" fillId="0" borderId="24" xfId="0" applyFont="1" applyBorder="1" applyAlignment="1">
      <alignment vertical="center"/>
    </xf>
    <xf numFmtId="0" fontId="0" fillId="0" borderId="43" xfId="0" applyBorder="1"/>
    <xf numFmtId="0" fontId="0" fillId="0" borderId="48" xfId="0" applyBorder="1"/>
    <xf numFmtId="0" fontId="2" fillId="0" borderId="15" xfId="0" applyFont="1" applyBorder="1"/>
    <xf numFmtId="0" fontId="0" fillId="0" borderId="0" xfId="0" applyAlignment="1">
      <alignment wrapText="1"/>
    </xf>
    <xf numFmtId="0" fontId="0" fillId="0" borderId="0" xfId="0" applyAlignment="1">
      <alignment horizontal="center"/>
    </xf>
    <xf numFmtId="17" fontId="0" fillId="0" borderId="0" xfId="0" applyNumberFormat="1" applyAlignment="1">
      <alignment horizontal="center"/>
    </xf>
    <xf numFmtId="0" fontId="42" fillId="2" borderId="0" xfId="0" applyFont="1" applyFill="1" applyAlignment="1">
      <alignment horizontal="center"/>
    </xf>
    <xf numFmtId="17" fontId="0" fillId="0" borderId="0" xfId="0" applyNumberFormat="1"/>
    <xf numFmtId="0" fontId="2" fillId="15" borderId="20" xfId="0" applyFont="1" applyFill="1" applyBorder="1" applyAlignment="1">
      <alignment horizontal="center" vertical="center"/>
    </xf>
    <xf numFmtId="0" fontId="2" fillId="15" borderId="20" xfId="0" applyFont="1" applyFill="1" applyBorder="1" applyAlignment="1">
      <alignment horizontal="center" vertical="center" wrapText="1"/>
    </xf>
    <xf numFmtId="17" fontId="2" fillId="15" borderId="20" xfId="0" applyNumberFormat="1" applyFont="1" applyFill="1" applyBorder="1" applyAlignment="1">
      <alignment horizontal="center" vertical="center" textRotation="90"/>
    </xf>
    <xf numFmtId="0" fontId="0" fillId="0" borderId="0" xfId="0" applyAlignment="1">
      <alignment vertical="center"/>
    </xf>
    <xf numFmtId="0" fontId="2" fillId="0" borderId="20" xfId="0" applyFont="1" applyBorder="1" applyAlignment="1">
      <alignment horizontal="left" vertical="center" wrapText="1"/>
    </xf>
    <xf numFmtId="0" fontId="0" fillId="0" borderId="20" xfId="0" applyBorder="1" applyAlignment="1">
      <alignment horizontal="left" vertical="center" wrapText="1"/>
    </xf>
    <xf numFmtId="14" fontId="2" fillId="0" borderId="20" xfId="0" applyNumberFormat="1" applyFont="1" applyBorder="1" applyAlignment="1">
      <alignment horizontal="center" vertical="center" wrapText="1"/>
    </xf>
    <xf numFmtId="0" fontId="2" fillId="0" borderId="20" xfId="0" applyFont="1" applyBorder="1" applyAlignment="1">
      <alignment horizontal="center" vertical="center" wrapText="1"/>
    </xf>
    <xf numFmtId="0" fontId="0" fillId="0" borderId="20" xfId="0" applyBorder="1" applyAlignment="1">
      <alignment horizontal="center" vertical="center"/>
    </xf>
    <xf numFmtId="0" fontId="0" fillId="0" borderId="20" xfId="6" applyNumberFormat="1" applyFont="1" applyFill="1" applyBorder="1" applyAlignment="1">
      <alignment horizontal="center"/>
    </xf>
    <xf numFmtId="0" fontId="42" fillId="0" borderId="20" xfId="4" applyNumberFormat="1" applyFont="1" applyFill="1" applyBorder="1" applyAlignment="1">
      <alignment horizontal="center"/>
    </xf>
    <xf numFmtId="0" fontId="0" fillId="0" borderId="20" xfId="0" applyBorder="1"/>
    <xf numFmtId="0" fontId="0" fillId="0" borderId="20" xfId="4" applyNumberFormat="1" applyFont="1" applyFill="1" applyBorder="1" applyAlignment="1">
      <alignment horizontal="center"/>
    </xf>
    <xf numFmtId="165" fontId="42" fillId="0" borderId="20" xfId="0" applyNumberFormat="1" applyFont="1" applyBorder="1" applyAlignment="1">
      <alignment horizontal="center"/>
    </xf>
    <xf numFmtId="0" fontId="0" fillId="0" borderId="20" xfId="0" applyBorder="1" applyAlignment="1">
      <alignment vertical="center" wrapText="1"/>
    </xf>
    <xf numFmtId="165" fontId="42" fillId="0" borderId="20" xfId="5" applyNumberFormat="1" applyFont="1" applyFill="1" applyBorder="1" applyAlignment="1">
      <alignment horizontal="center"/>
    </xf>
    <xf numFmtId="0" fontId="2" fillId="0" borderId="20" xfId="0" applyFont="1" applyBorder="1" applyAlignment="1">
      <alignment horizontal="left" vertical="center"/>
    </xf>
    <xf numFmtId="0" fontId="41" fillId="0" borderId="20" xfId="5" applyNumberFormat="1" applyFill="1" applyBorder="1" applyAlignment="1">
      <alignment horizontal="center"/>
    </xf>
    <xf numFmtId="0" fontId="43" fillId="0" borderId="20" xfId="0" applyFont="1" applyBorder="1" applyAlignment="1">
      <alignment horizontal="left" vertical="center" wrapText="1"/>
    </xf>
    <xf numFmtId="4" fontId="0" fillId="0" borderId="20" xfId="0" applyNumberFormat="1" applyBorder="1" applyAlignment="1">
      <alignment horizontal="right" vertical="center" wrapText="1"/>
    </xf>
    <xf numFmtId="0" fontId="43" fillId="10" borderId="20" xfId="0" applyFont="1" applyFill="1" applyBorder="1" applyAlignment="1">
      <alignment horizontal="left" vertical="center" wrapText="1"/>
    </xf>
    <xf numFmtId="4" fontId="43" fillId="10" borderId="20" xfId="0" applyNumberFormat="1" applyFont="1" applyFill="1" applyBorder="1" applyAlignment="1">
      <alignment horizontal="right" vertical="center" wrapText="1"/>
    </xf>
    <xf numFmtId="14" fontId="43" fillId="10" borderId="20" xfId="0" applyNumberFormat="1" applyFont="1" applyFill="1" applyBorder="1" applyAlignment="1">
      <alignment horizontal="center" vertical="center" wrapText="1"/>
    </xf>
    <xf numFmtId="0" fontId="43" fillId="10" borderId="20" xfId="0" applyFont="1" applyFill="1" applyBorder="1" applyAlignment="1">
      <alignment horizontal="center" vertical="center" wrapText="1"/>
    </xf>
    <xf numFmtId="17" fontId="43" fillId="10" borderId="20" xfId="0" applyNumberFormat="1" applyFont="1" applyFill="1" applyBorder="1" applyAlignment="1">
      <alignment horizontal="center" vertical="center" textRotation="90"/>
    </xf>
    <xf numFmtId="0" fontId="43" fillId="10" borderId="20" xfId="0" applyFont="1" applyFill="1" applyBorder="1" applyAlignment="1">
      <alignment vertical="center"/>
    </xf>
    <xf numFmtId="0" fontId="43" fillId="10" borderId="0" xfId="0" applyFont="1" applyFill="1" applyAlignment="1">
      <alignment vertical="center"/>
    </xf>
    <xf numFmtId="4" fontId="0" fillId="10" borderId="20" xfId="0" applyNumberFormat="1" applyFill="1" applyBorder="1" applyAlignment="1">
      <alignment horizontal="right" vertical="center" wrapText="1"/>
    </xf>
    <xf numFmtId="14" fontId="2" fillId="10" borderId="20" xfId="0" applyNumberFormat="1" applyFont="1" applyFill="1" applyBorder="1" applyAlignment="1">
      <alignment horizontal="center" vertical="center" wrapText="1"/>
    </xf>
    <xf numFmtId="0" fontId="2" fillId="10" borderId="20" xfId="0" applyFont="1" applyFill="1" applyBorder="1" applyAlignment="1">
      <alignment horizontal="center" vertical="center" wrapText="1"/>
    </xf>
    <xf numFmtId="0" fontId="0" fillId="10" borderId="20" xfId="6" applyNumberFormat="1" applyFont="1" applyFill="1" applyBorder="1" applyAlignment="1">
      <alignment horizontal="center"/>
    </xf>
    <xf numFmtId="0" fontId="42" fillId="10" borderId="20" xfId="4" applyNumberFormat="1" applyFont="1" applyFill="1" applyBorder="1" applyAlignment="1">
      <alignment horizontal="center"/>
    </xf>
    <xf numFmtId="0" fontId="0" fillId="10" borderId="20" xfId="0" applyFill="1" applyBorder="1"/>
    <xf numFmtId="0" fontId="0" fillId="10" borderId="0" xfId="0" applyFill="1"/>
    <xf numFmtId="0" fontId="0" fillId="0" borderId="28" xfId="0" applyBorder="1" applyAlignment="1">
      <alignment horizontal="center" vertical="center"/>
    </xf>
    <xf numFmtId="0" fontId="2" fillId="0" borderId="28" xfId="0" applyFont="1" applyBorder="1" applyAlignment="1">
      <alignment horizontal="left" vertical="center"/>
    </xf>
    <xf numFmtId="0" fontId="0" fillId="0" borderId="28" xfId="0" applyBorder="1" applyAlignment="1">
      <alignment vertical="center" wrapText="1"/>
    </xf>
    <xf numFmtId="4" fontId="0" fillId="0" borderId="28" xfId="0" applyNumberFormat="1" applyBorder="1" applyAlignment="1">
      <alignment horizontal="right" vertical="center" wrapText="1"/>
    </xf>
    <xf numFmtId="14" fontId="2" fillId="0" borderId="28" xfId="0" applyNumberFormat="1" applyFont="1" applyBorder="1" applyAlignment="1">
      <alignment horizontal="center" vertical="center" wrapText="1"/>
    </xf>
    <xf numFmtId="0" fontId="2" fillId="0" borderId="28" xfId="0" applyFont="1" applyBorder="1" applyAlignment="1">
      <alignment horizontal="center" vertical="center" wrapText="1"/>
    </xf>
    <xf numFmtId="0" fontId="0" fillId="0" borderId="28" xfId="6" applyNumberFormat="1" applyFont="1" applyFill="1" applyBorder="1" applyAlignment="1">
      <alignment horizontal="center"/>
    </xf>
    <xf numFmtId="165" fontId="42" fillId="0" borderId="28" xfId="0" applyNumberFormat="1" applyFont="1" applyBorder="1" applyAlignment="1">
      <alignment horizontal="center"/>
    </xf>
    <xf numFmtId="0" fontId="0" fillId="0" borderId="28" xfId="0" applyBorder="1"/>
    <xf numFmtId="0" fontId="2" fillId="0" borderId="1" xfId="0" applyFont="1" applyBorder="1" applyAlignment="1">
      <alignment wrapText="1"/>
    </xf>
    <xf numFmtId="0" fontId="2" fillId="0" borderId="1" xfId="0" applyFont="1" applyBorder="1"/>
    <xf numFmtId="4" fontId="2" fillId="0" borderId="15" xfId="0" applyNumberFormat="1" applyFont="1" applyBorder="1"/>
    <xf numFmtId="0" fontId="20" fillId="0" borderId="28" xfId="3" applyFont="1" applyBorder="1" applyAlignment="1">
      <alignment horizontal="center" vertical="center" wrapText="1"/>
    </xf>
    <xf numFmtId="10" fontId="19" fillId="0" borderId="28" xfId="3" applyNumberFormat="1" applyFont="1" applyBorder="1" applyAlignment="1">
      <alignment horizontal="center" vertical="center"/>
    </xf>
    <xf numFmtId="0" fontId="2" fillId="0" borderId="0" xfId="0" applyFont="1" applyAlignment="1">
      <alignment wrapText="1"/>
    </xf>
    <xf numFmtId="0" fontId="0" fillId="0" borderId="1" xfId="0" applyBorder="1"/>
    <xf numFmtId="0" fontId="28" fillId="0" borderId="0" xfId="0" applyFont="1" applyAlignment="1">
      <alignment wrapText="1"/>
    </xf>
    <xf numFmtId="0" fontId="20" fillId="12" borderId="27" xfId="3" applyFont="1" applyFill="1" applyBorder="1" applyAlignment="1">
      <alignment vertical="center" wrapText="1"/>
    </xf>
    <xf numFmtId="0" fontId="20" fillId="12" borderId="20" xfId="3" applyFont="1" applyFill="1" applyBorder="1" applyAlignment="1">
      <alignment vertical="center" wrapText="1"/>
    </xf>
    <xf numFmtId="49" fontId="20" fillId="0" borderId="29" xfId="3" applyNumberFormat="1" applyFont="1" applyBorder="1" applyAlignment="1">
      <alignment vertical="center" wrapText="1"/>
    </xf>
    <xf numFmtId="0" fontId="44" fillId="12" borderId="20" xfId="0" applyFont="1" applyFill="1" applyBorder="1" applyAlignment="1">
      <alignment horizontal="center" vertical="center"/>
    </xf>
    <xf numFmtId="49" fontId="12" fillId="12" borderId="28" xfId="3" applyNumberFormat="1" applyFont="1" applyFill="1" applyBorder="1" applyAlignment="1">
      <alignment horizontal="center" vertical="center" wrapText="1"/>
    </xf>
    <xf numFmtId="2" fontId="13" fillId="7" borderId="21" xfId="0" applyNumberFormat="1" applyFont="1" applyFill="1" applyBorder="1"/>
    <xf numFmtId="2" fontId="13" fillId="0" borderId="21" xfId="0" applyNumberFormat="1" applyFont="1" applyBorder="1"/>
    <xf numFmtId="0" fontId="20" fillId="12" borderId="27" xfId="3" applyFont="1" applyFill="1" applyBorder="1" applyAlignment="1">
      <alignment horizontal="center" vertical="center" wrapText="1"/>
    </xf>
    <xf numFmtId="0" fontId="20" fillId="0" borderId="31" xfId="3" applyFont="1" applyBorder="1" applyAlignment="1">
      <alignment vertical="center" wrapText="1"/>
    </xf>
    <xf numFmtId="49" fontId="20" fillId="2" borderId="29" xfId="3" applyNumberFormat="1" applyFont="1" applyFill="1" applyBorder="1" applyAlignment="1">
      <alignment vertical="center" wrapText="1"/>
    </xf>
    <xf numFmtId="0" fontId="20" fillId="12" borderId="25" xfId="3" applyFont="1" applyFill="1" applyBorder="1" applyAlignment="1">
      <alignment vertical="center" wrapText="1"/>
    </xf>
    <xf numFmtId="0" fontId="20" fillId="12" borderId="20" xfId="3" applyFont="1" applyFill="1" applyBorder="1" applyAlignment="1">
      <alignment horizontal="center" vertical="center" wrapText="1"/>
    </xf>
    <xf numFmtId="0" fontId="20" fillId="2" borderId="28" xfId="3" applyFont="1" applyFill="1" applyBorder="1" applyAlignment="1">
      <alignment horizontal="center" vertical="center" wrapText="1"/>
    </xf>
    <xf numFmtId="49" fontId="12" fillId="11" borderId="30" xfId="3" applyNumberFormat="1" applyFont="1" applyFill="1" applyBorder="1" applyAlignment="1">
      <alignment horizontal="center" vertical="center" wrapText="1"/>
    </xf>
    <xf numFmtId="0" fontId="20" fillId="8" borderId="30" xfId="3" applyFont="1" applyFill="1" applyBorder="1" applyAlignment="1">
      <alignment horizontal="center" vertical="center" wrapText="1"/>
    </xf>
    <xf numFmtId="4" fontId="2" fillId="0" borderId="1" xfId="0" applyNumberFormat="1" applyFont="1" applyBorder="1"/>
    <xf numFmtId="0" fontId="0" fillId="0" borderId="15" xfId="0" applyBorder="1"/>
    <xf numFmtId="49" fontId="47" fillId="16" borderId="53" xfId="0" applyNumberFormat="1" applyFont="1" applyFill="1" applyBorder="1" applyAlignment="1">
      <alignment vertical="center"/>
    </xf>
    <xf numFmtId="49" fontId="47" fillId="16" borderId="53" xfId="0" applyNumberFormat="1" applyFont="1" applyFill="1" applyBorder="1" applyAlignment="1">
      <alignment vertical="center" wrapText="1"/>
    </xf>
    <xf numFmtId="166" fontId="47" fillId="0" borderId="53" xfId="0" applyNumberFormat="1" applyFont="1" applyBorder="1" applyAlignment="1">
      <alignment horizontal="center"/>
    </xf>
    <xf numFmtId="9" fontId="47" fillId="0" borderId="53" xfId="0" applyNumberFormat="1" applyFont="1" applyBorder="1" applyAlignment="1">
      <alignment horizontal="center"/>
    </xf>
    <xf numFmtId="1" fontId="47" fillId="0" borderId="53" xfId="0" applyNumberFormat="1" applyFont="1" applyBorder="1" applyAlignment="1">
      <alignment horizontal="center"/>
    </xf>
    <xf numFmtId="166" fontId="47" fillId="0" borderId="53" xfId="0" applyNumberFormat="1" applyFont="1" applyBorder="1"/>
    <xf numFmtId="49" fontId="47" fillId="16" borderId="55" xfId="0" applyNumberFormat="1" applyFont="1" applyFill="1" applyBorder="1" applyAlignment="1">
      <alignment vertical="center"/>
    </xf>
    <xf numFmtId="0" fontId="0" fillId="0" borderId="56" xfId="0" applyBorder="1"/>
    <xf numFmtId="0" fontId="0" fillId="0" borderId="57" xfId="0" applyBorder="1"/>
    <xf numFmtId="49" fontId="48" fillId="0" borderId="54" xfId="0" applyNumberFormat="1" applyFont="1" applyBorder="1" applyAlignment="1">
      <alignment horizontal="right"/>
    </xf>
    <xf numFmtId="166" fontId="0" fillId="0" borderId="57" xfId="0" applyNumberFormat="1" applyBorder="1"/>
    <xf numFmtId="49" fontId="46" fillId="17" borderId="53" xfId="0" applyNumberFormat="1" applyFont="1" applyFill="1" applyBorder="1" applyAlignment="1">
      <alignment horizontal="center" wrapText="1"/>
    </xf>
    <xf numFmtId="0" fontId="49" fillId="0" borderId="14" xfId="0" applyFont="1" applyBorder="1"/>
    <xf numFmtId="49" fontId="47" fillId="16" borderId="58" xfId="0" applyNumberFormat="1" applyFont="1" applyFill="1" applyBorder="1" applyAlignment="1">
      <alignment vertical="center"/>
    </xf>
    <xf numFmtId="49" fontId="47" fillId="16" borderId="59" xfId="0" applyNumberFormat="1" applyFont="1" applyFill="1" applyBorder="1" applyAlignment="1">
      <alignment vertical="center" wrapText="1"/>
    </xf>
    <xf numFmtId="49" fontId="47" fillId="16" borderId="27" xfId="0" applyNumberFormat="1" applyFont="1" applyFill="1" applyBorder="1" applyAlignment="1">
      <alignment vertical="center" wrapText="1"/>
    </xf>
    <xf numFmtId="49" fontId="47" fillId="16" borderId="60" xfId="0" applyNumberFormat="1" applyFont="1" applyFill="1" applyBorder="1" applyAlignment="1">
      <alignment vertical="center"/>
    </xf>
    <xf numFmtId="49" fontId="47" fillId="16" borderId="20" xfId="0" applyNumberFormat="1" applyFont="1" applyFill="1" applyBorder="1" applyAlignment="1">
      <alignment vertical="center"/>
    </xf>
    <xf numFmtId="0" fontId="20" fillId="0" borderId="29" xfId="3" applyFont="1" applyBorder="1" applyAlignment="1">
      <alignment horizontal="center" vertical="center" wrapText="1"/>
    </xf>
    <xf numFmtId="0" fontId="12" fillId="7" borderId="0" xfId="3" applyFont="1" applyFill="1" applyAlignment="1">
      <alignment horizontal="left" vertical="center" wrapText="1"/>
    </xf>
    <xf numFmtId="0" fontId="12" fillId="7" borderId="27" xfId="3" applyFont="1" applyFill="1" applyBorder="1" applyAlignment="1">
      <alignment horizontal="right" vertical="center"/>
    </xf>
    <xf numFmtId="16" fontId="20" fillId="0" borderId="14" xfId="3" applyNumberFormat="1" applyFont="1" applyBorder="1" applyAlignment="1">
      <alignment vertical="center" wrapText="1"/>
    </xf>
    <xf numFmtId="0" fontId="44" fillId="12" borderId="29" xfId="0" applyFont="1" applyFill="1" applyBorder="1" applyAlignment="1">
      <alignment horizontal="center" vertical="center"/>
    </xf>
    <xf numFmtId="0" fontId="0" fillId="0" borderId="7" xfId="0" applyBorder="1" applyAlignment="1">
      <alignment wrapText="1"/>
    </xf>
    <xf numFmtId="0" fontId="13" fillId="0" borderId="7" xfId="0" applyFont="1" applyBorder="1" applyAlignment="1">
      <alignment wrapText="1"/>
    </xf>
    <xf numFmtId="0" fontId="2" fillId="0" borderId="7" xfId="0" applyFont="1" applyBorder="1" applyAlignment="1">
      <alignment wrapText="1"/>
    </xf>
    <xf numFmtId="0" fontId="2" fillId="0" borderId="10" xfId="0" applyFont="1" applyBorder="1" applyAlignment="1">
      <alignment wrapText="1"/>
    </xf>
    <xf numFmtId="0" fontId="12" fillId="5" borderId="28" xfId="3" applyFont="1" applyFill="1" applyBorder="1" applyAlignment="1">
      <alignment horizontal="center" vertical="center" wrapText="1"/>
    </xf>
    <xf numFmtId="0" fontId="10" fillId="0" borderId="7" xfId="0" applyFont="1" applyBorder="1" applyAlignment="1">
      <alignment horizontal="center" wrapText="1"/>
    </xf>
    <xf numFmtId="0" fontId="10" fillId="0" borderId="10" xfId="0" applyFont="1" applyBorder="1" applyAlignment="1">
      <alignment horizontal="center" wrapText="1"/>
    </xf>
    <xf numFmtId="0" fontId="9" fillId="0" borderId="25" xfId="0" applyFont="1" applyBorder="1" applyAlignment="1">
      <alignment horizontal="left" vertical="top" wrapText="1"/>
    </xf>
    <xf numFmtId="0" fontId="9" fillId="0" borderId="26" xfId="0" applyFont="1" applyBorder="1" applyAlignment="1">
      <alignment horizontal="left" vertical="top" wrapText="1"/>
    </xf>
    <xf numFmtId="0" fontId="24" fillId="2" borderId="0" xfId="0" applyFont="1" applyFill="1" applyAlignment="1">
      <alignment horizontal="left" vertical="top" wrapText="1"/>
    </xf>
    <xf numFmtId="0" fontId="25" fillId="0" borderId="0" xfId="0" applyFont="1" applyAlignment="1">
      <alignment horizontal="left" vertical="top" wrapText="1"/>
    </xf>
    <xf numFmtId="0" fontId="10" fillId="3" borderId="37" xfId="0" applyFont="1" applyFill="1" applyBorder="1" applyAlignment="1">
      <alignment horizontal="center" vertical="center"/>
    </xf>
    <xf numFmtId="0" fontId="10" fillId="3" borderId="38" xfId="0" applyFont="1" applyFill="1" applyBorder="1" applyAlignment="1">
      <alignment horizontal="center" vertical="center"/>
    </xf>
    <xf numFmtId="0" fontId="9" fillId="0" borderId="0" xfId="0" applyFont="1" applyAlignment="1">
      <alignment wrapText="1"/>
    </xf>
    <xf numFmtId="0" fontId="9" fillId="0" borderId="0" xfId="0" applyFont="1" applyAlignment="1"/>
    <xf numFmtId="49" fontId="12" fillId="0" borderId="43" xfId="3" applyNumberFormat="1" applyFont="1" applyBorder="1" applyAlignment="1">
      <alignment horizontal="center" vertical="center"/>
    </xf>
    <xf numFmtId="0" fontId="13" fillId="0" borderId="44" xfId="0" applyFont="1" applyBorder="1" applyAlignment="1">
      <alignment horizontal="center" vertical="center"/>
    </xf>
    <xf numFmtId="0" fontId="20" fillId="0" borderId="28" xfId="3" applyFont="1" applyBorder="1" applyAlignment="1">
      <alignment horizontal="center" vertical="center" wrapText="1"/>
    </xf>
    <xf numFmtId="0" fontId="20" fillId="0" borderId="29" xfId="3" applyFont="1" applyBorder="1" applyAlignment="1">
      <alignment horizontal="center" vertical="center" wrapText="1"/>
    </xf>
    <xf numFmtId="0" fontId="20" fillId="12" borderId="29" xfId="3" applyFont="1" applyFill="1" applyBorder="1" applyAlignment="1">
      <alignment horizontal="center" vertical="center" wrapText="1"/>
    </xf>
    <xf numFmtId="1" fontId="19" fillId="0" borderId="28" xfId="1" applyNumberFormat="1" applyFont="1" applyFill="1" applyBorder="1" applyAlignment="1">
      <alignment horizontal="center" vertical="center"/>
    </xf>
    <xf numFmtId="1" fontId="19" fillId="0" borderId="29" xfId="1" applyNumberFormat="1" applyFont="1" applyFill="1" applyBorder="1" applyAlignment="1">
      <alignment horizontal="center" vertical="center"/>
    </xf>
    <xf numFmtId="49" fontId="12" fillId="0" borderId="44" xfId="3" applyNumberFormat="1" applyFont="1" applyBorder="1" applyAlignment="1">
      <alignment horizontal="center" vertical="center"/>
    </xf>
    <xf numFmtId="1" fontId="12" fillId="0" borderId="29" xfId="3" applyNumberFormat="1" applyFont="1" applyBorder="1" applyAlignment="1">
      <alignment horizontal="center" vertical="center"/>
    </xf>
    <xf numFmtId="0" fontId="20" fillId="2" borderId="29" xfId="3" applyFont="1" applyFill="1" applyBorder="1" applyAlignment="1">
      <alignment horizontal="center" vertical="center" wrapText="1"/>
    </xf>
    <xf numFmtId="4" fontId="12" fillId="0" borderId="29" xfId="3" applyNumberFormat="1" applyFont="1" applyBorder="1" applyAlignment="1">
      <alignment horizontal="center" vertical="top"/>
    </xf>
    <xf numFmtId="0" fontId="12" fillId="5" borderId="28" xfId="3" applyFont="1" applyFill="1" applyBorder="1" applyAlignment="1">
      <alignment horizontal="center" vertical="center" wrapText="1"/>
    </xf>
    <xf numFmtId="0" fontId="12" fillId="5" borderId="29" xfId="3" applyFont="1" applyFill="1" applyBorder="1" applyAlignment="1">
      <alignment horizontal="center" vertical="center" wrapText="1"/>
    </xf>
    <xf numFmtId="0" fontId="12" fillId="5" borderId="20" xfId="3" applyFont="1" applyFill="1" applyBorder="1" applyAlignment="1">
      <alignment horizontal="center" vertical="center" wrapText="1"/>
    </xf>
    <xf numFmtId="4" fontId="12" fillId="0" borderId="28" xfId="1" applyNumberFormat="1" applyFont="1" applyFill="1" applyBorder="1" applyAlignment="1">
      <alignment horizontal="center" vertical="center"/>
    </xf>
    <xf numFmtId="4" fontId="12" fillId="0" borderId="29" xfId="1" applyNumberFormat="1" applyFont="1" applyFill="1" applyBorder="1" applyAlignment="1">
      <alignment horizontal="center" vertical="center"/>
    </xf>
    <xf numFmtId="4" fontId="12" fillId="0" borderId="30" xfId="1" applyNumberFormat="1" applyFont="1" applyFill="1" applyBorder="1" applyAlignment="1">
      <alignment horizontal="center" vertical="center"/>
    </xf>
    <xf numFmtId="0" fontId="20" fillId="2" borderId="28" xfId="3" applyFont="1" applyFill="1" applyBorder="1" applyAlignment="1">
      <alignment horizontal="center" vertical="center" wrapText="1"/>
    </xf>
    <xf numFmtId="0" fontId="20" fillId="2" borderId="30" xfId="3" applyFont="1" applyFill="1" applyBorder="1" applyAlignment="1">
      <alignment horizontal="center" vertical="center" wrapText="1"/>
    </xf>
    <xf numFmtId="2" fontId="20" fillId="0" borderId="29" xfId="3" applyNumberFormat="1" applyFont="1" applyBorder="1" applyAlignment="1">
      <alignment horizontal="center" vertical="center" wrapText="1"/>
    </xf>
    <xf numFmtId="0" fontId="12" fillId="5" borderId="20" xfId="3" applyFont="1" applyFill="1" applyBorder="1" applyAlignment="1">
      <alignment horizontal="center" vertical="center"/>
    </xf>
    <xf numFmtId="0" fontId="16" fillId="0" borderId="28" xfId="0" applyFont="1" applyBorder="1" applyAlignment="1">
      <alignment vertical="center"/>
    </xf>
    <xf numFmtId="0" fontId="20" fillId="0" borderId="32" xfId="3" applyFont="1" applyBorder="1" applyAlignment="1">
      <alignment horizontal="center" vertical="center" wrapText="1"/>
    </xf>
    <xf numFmtId="0" fontId="20" fillId="0" borderId="31" xfId="3" applyFont="1" applyBorder="1" applyAlignment="1">
      <alignment horizontal="center" vertical="center" wrapText="1"/>
    </xf>
    <xf numFmtId="4" fontId="12" fillId="0" borderId="20" xfId="3" applyNumberFormat="1" applyFont="1" applyBorder="1" applyAlignment="1">
      <alignment horizontal="center" vertical="top"/>
    </xf>
    <xf numFmtId="49" fontId="20" fillId="0" borderId="43" xfId="3" applyNumberFormat="1" applyFont="1" applyBorder="1" applyAlignment="1">
      <alignment vertical="center" wrapText="1"/>
    </xf>
    <xf numFmtId="49" fontId="20" fillId="0" borderId="44" xfId="3" applyNumberFormat="1" applyFont="1" applyBorder="1" applyAlignment="1">
      <alignment vertical="center" wrapText="1"/>
    </xf>
    <xf numFmtId="0" fontId="0" fillId="0" borderId="44" xfId="0" applyBorder="1" applyAlignment="1">
      <alignment vertical="center" wrapText="1"/>
    </xf>
    <xf numFmtId="0" fontId="0" fillId="0" borderId="45" xfId="0" applyBorder="1" applyAlignment="1">
      <alignment vertical="center" wrapText="1"/>
    </xf>
    <xf numFmtId="0" fontId="0" fillId="0" borderId="51" xfId="0" applyBorder="1" applyAlignment="1">
      <alignment wrapText="1"/>
    </xf>
    <xf numFmtId="0" fontId="0" fillId="0" borderId="44" xfId="0" applyBorder="1" applyAlignment="1">
      <alignment wrapText="1"/>
    </xf>
    <xf numFmtId="0" fontId="0" fillId="0" borderId="47" xfId="0" applyBorder="1" applyAlignment="1">
      <alignment wrapText="1"/>
    </xf>
    <xf numFmtId="0" fontId="43" fillId="10" borderId="28" xfId="0" applyFont="1" applyFill="1" applyBorder="1" applyAlignment="1">
      <alignment horizontal="center" vertical="center"/>
    </xf>
    <xf numFmtId="0" fontId="43" fillId="10" borderId="29" xfId="0" applyFont="1" applyFill="1" applyBorder="1" applyAlignment="1">
      <alignment horizontal="center" vertical="center"/>
    </xf>
    <xf numFmtId="0" fontId="43" fillId="10" borderId="30" xfId="0" applyFont="1" applyFill="1" applyBorder="1" applyAlignment="1">
      <alignment horizontal="center" vertical="center"/>
    </xf>
    <xf numFmtId="0" fontId="43" fillId="10" borderId="28" xfId="0" applyFont="1" applyFill="1" applyBorder="1" applyAlignment="1">
      <alignment horizontal="center" vertical="center" wrapText="1"/>
    </xf>
    <xf numFmtId="0" fontId="43" fillId="10" borderId="29" xfId="0" applyFont="1" applyFill="1" applyBorder="1" applyAlignment="1">
      <alignment horizontal="center" vertical="center" wrapText="1"/>
    </xf>
    <xf numFmtId="0" fontId="43" fillId="10" borderId="30" xfId="0" applyFont="1" applyFill="1" applyBorder="1" applyAlignment="1">
      <alignment horizontal="center" vertical="center" wrapText="1"/>
    </xf>
    <xf numFmtId="0" fontId="2" fillId="0" borderId="61" xfId="0" applyFont="1" applyBorder="1" applyAlignment="1">
      <alignment wrapText="1"/>
    </xf>
    <xf numFmtId="0" fontId="0" fillId="0" borderId="61" xfId="0" applyBorder="1" applyAlignment="1"/>
  </cellXfs>
  <cellStyles count="7">
    <cellStyle name="60% - Accent1" xfId="6" builtinId="32"/>
    <cellStyle name="Accent1" xfId="5" builtinId="29"/>
    <cellStyle name="Comma" xfId="4" builtinId="3"/>
    <cellStyle name="Hyperlink" xfId="2" builtinId="8"/>
    <cellStyle name="Normaallaad 4" xfId="3" xr:uid="{8D18CB43-77DE-4DF1-A8A1-B7249AC55554}"/>
    <cellStyle name="Normal" xfId="0" builtinId="0"/>
    <cellStyle name="Percent" xfId="1" builtin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8" tint="0.59996337778862885"/>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RUP_materjalid\Rakendusdokumendid\Norra_%20Lisa%2014%20Eelarve%20v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ttevõtte suurus (Company size)"/>
      <sheetName val="Eelarve vorm (Budget form)"/>
      <sheetName val="Koond (Summary)"/>
    </sheetNames>
    <sheetDataSet>
      <sheetData sheetId="0"/>
      <sheetData sheetId="1">
        <row r="97">
          <cell r="R97" t="str">
            <v>Vali suurus</v>
          </cell>
        </row>
        <row r="98">
          <cell r="R98" t="str">
            <v>Väikeettevõtja/Small enterprise</v>
          </cell>
        </row>
        <row r="99">
          <cell r="R99" t="str">
            <v>Keskmise suurusega ettevõtja/Medium-sized enterprise</v>
          </cell>
        </row>
        <row r="100">
          <cell r="R100" t="str">
            <v>Suurettevõtja/Large enterprise</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1" dT="2020-10-13T05:53:40.18" personId="{00000000-0000-0000-0000-000000000000}" id="{11FAF0A6-B1CD-4B1F-AE94-594C1D0CC931}">
    <text>Märkida projekti alguskuu ja sealt edasivaatavalt kuud.</text>
  </threadedComment>
  <threadedComment ref="B2" dT="2020-10-13T05:52:31.07" personId="{00000000-0000-0000-0000-000000000000}" id="{8606EC42-9334-4502-BD05-A1019D8FE4C2}">
    <text>Palume valida rippmenüüst tegevus</text>
  </threadedComment>
  <threadedComment ref="C2" dT="2020-10-13T05:52:17.96" personId="{00000000-0000-0000-0000-000000000000}" id="{E3B31ECB-32F3-49D2-9925-18F10E5B803A}">
    <text>Palume täpsustada projektis planeeritavad rakendusuuringu, tootearenduse või teostatavusuuringu tegevused konkreetsemate WP-de või etappide lõikes, lisades igale etapile juurde ka selle maksumuse projektis.  Juhul kui projekti raames planeeritakse arendada erinevaid tooteid, tooge tegevused võimalusel välja arendatavate toodete lõikes.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eas.ee/wp-content/uploads/2015/12/VKE_definitsiooni_selgitus_-_EK_mrus_651-2014_alusel_-_2015.pdf"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 Id="rId4" Type="http://schemas.microsoft.com/office/2017/10/relationships/threadedComment" Target="../threadedComments/threadedComment1.x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5898C-251F-4A7E-9CCF-A9FD6A10E6E6}">
  <dimension ref="A2:C7"/>
  <sheetViews>
    <sheetView tabSelected="1" workbookViewId="0">
      <selection activeCell="B3" sqref="B3"/>
    </sheetView>
  </sheetViews>
  <sheetFormatPr defaultRowHeight="15" x14ac:dyDescent="0.25"/>
  <cols>
    <col min="1" max="1" width="3.7109375" customWidth="1"/>
    <col min="2" max="2" width="129.42578125" customWidth="1"/>
  </cols>
  <sheetData>
    <row r="2" spans="1:3" ht="17.25" x14ac:dyDescent="0.3">
      <c r="A2" s="46" t="s">
        <v>49</v>
      </c>
    </row>
    <row r="4" spans="1:3" ht="15.75" x14ac:dyDescent="0.25">
      <c r="A4" s="47" t="s">
        <v>50</v>
      </c>
      <c r="B4" s="274" t="s">
        <v>45</v>
      </c>
      <c r="C4" s="47"/>
    </row>
    <row r="5" spans="1:3" ht="31.5" x14ac:dyDescent="0.25">
      <c r="A5" s="47" t="s">
        <v>51</v>
      </c>
      <c r="B5" s="274" t="s">
        <v>46</v>
      </c>
      <c r="C5" s="47"/>
    </row>
    <row r="6" spans="1:3" ht="47.25" x14ac:dyDescent="0.25">
      <c r="A6" s="47" t="s">
        <v>52</v>
      </c>
      <c r="B6" s="274" t="s">
        <v>47</v>
      </c>
      <c r="C6" s="47"/>
    </row>
    <row r="7" spans="1:3" ht="15.75" x14ac:dyDescent="0.25">
      <c r="A7" s="47" t="s">
        <v>53</v>
      </c>
      <c r="B7" s="274" t="s">
        <v>48</v>
      </c>
      <c r="C7" s="47"/>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A7920-B5D8-44B9-8778-9D88D4FF004D}">
  <dimension ref="A1:I22"/>
  <sheetViews>
    <sheetView zoomScaleNormal="100" workbookViewId="0">
      <selection activeCell="F20" sqref="F20"/>
    </sheetView>
  </sheetViews>
  <sheetFormatPr defaultColWidth="9.140625" defaultRowHeight="15" x14ac:dyDescent="0.25"/>
  <cols>
    <col min="1" max="1" width="18.85546875" style="10" customWidth="1"/>
    <col min="2" max="3" width="16.140625" style="10" customWidth="1"/>
    <col min="4" max="4" width="22.140625" style="10" customWidth="1"/>
    <col min="5" max="5" width="9.140625" style="10"/>
    <col min="6" max="6" width="24.140625" style="10" customWidth="1"/>
    <col min="7" max="16384" width="9.140625" style="10"/>
  </cols>
  <sheetData>
    <row r="1" spans="1:4" x14ac:dyDescent="0.25">
      <c r="A1" s="28" t="s">
        <v>54</v>
      </c>
      <c r="D1" s="13"/>
    </row>
    <row r="2" spans="1:4" x14ac:dyDescent="0.25">
      <c r="A2" s="29" t="s">
        <v>55</v>
      </c>
      <c r="D2" s="13"/>
    </row>
    <row r="3" spans="1:4" ht="15.75" thickBot="1" x14ac:dyDescent="0.3">
      <c r="D3" s="13"/>
    </row>
    <row r="4" spans="1:4" ht="30.75" thickBot="1" x14ac:dyDescent="0.3">
      <c r="A4" s="30"/>
      <c r="B4" s="320" t="s">
        <v>59</v>
      </c>
      <c r="C4" s="31" t="s">
        <v>60</v>
      </c>
      <c r="D4" s="321" t="s">
        <v>61</v>
      </c>
    </row>
    <row r="5" spans="1:4" x14ac:dyDescent="0.25">
      <c r="A5" s="32" t="s">
        <v>56</v>
      </c>
      <c r="B5" s="33" t="s">
        <v>0</v>
      </c>
      <c r="C5" s="34" t="s">
        <v>1</v>
      </c>
      <c r="D5" s="35" t="s">
        <v>1</v>
      </c>
    </row>
    <row r="6" spans="1:4" x14ac:dyDescent="0.25">
      <c r="A6" s="32" t="s">
        <v>57</v>
      </c>
      <c r="B6" s="36" t="s">
        <v>2</v>
      </c>
      <c r="C6" s="37" t="s">
        <v>3</v>
      </c>
      <c r="D6" s="38" t="s">
        <v>4</v>
      </c>
    </row>
    <row r="7" spans="1:4" ht="15.75" thickBot="1" x14ac:dyDescent="0.3">
      <c r="A7" s="39" t="s">
        <v>58</v>
      </c>
      <c r="B7" s="40" t="s">
        <v>5</v>
      </c>
      <c r="C7" s="41" t="s">
        <v>6</v>
      </c>
      <c r="D7" s="42" t="s">
        <v>7</v>
      </c>
    </row>
    <row r="8" spans="1:4" x14ac:dyDescent="0.25">
      <c r="D8" s="13"/>
    </row>
    <row r="9" spans="1:4" ht="61.5" customHeight="1" x14ac:dyDescent="0.25">
      <c r="A9" s="322" t="s">
        <v>62</v>
      </c>
      <c r="B9" s="323"/>
      <c r="C9" s="323"/>
      <c r="D9" s="323"/>
    </row>
    <row r="10" spans="1:4" x14ac:dyDescent="0.25">
      <c r="A10" s="43"/>
      <c r="B10" s="43"/>
      <c r="C10" s="43"/>
      <c r="D10" s="43"/>
    </row>
    <row r="11" spans="1:4" x14ac:dyDescent="0.25">
      <c r="A11" s="324" t="s">
        <v>63</v>
      </c>
      <c r="B11" s="324"/>
      <c r="C11" s="324"/>
      <c r="D11" s="324"/>
    </row>
    <row r="12" spans="1:4" x14ac:dyDescent="0.25">
      <c r="A12" s="325" t="s">
        <v>64</v>
      </c>
      <c r="B12" s="325"/>
      <c r="C12" s="325"/>
      <c r="D12" s="325"/>
    </row>
    <row r="13" spans="1:4" ht="15.75" thickBot="1" x14ac:dyDescent="0.3">
      <c r="D13" s="13"/>
    </row>
    <row r="14" spans="1:4" ht="30.75" thickBot="1" x14ac:dyDescent="0.3">
      <c r="A14" s="326" t="s">
        <v>65</v>
      </c>
      <c r="B14" s="327"/>
      <c r="C14" s="179" t="s">
        <v>66</v>
      </c>
      <c r="D14" s="180" t="s">
        <v>67</v>
      </c>
    </row>
    <row r="15" spans="1:4" x14ac:dyDescent="0.25">
      <c r="A15" s="176" t="s">
        <v>68</v>
      </c>
      <c r="B15" s="177"/>
      <c r="C15" s="177"/>
      <c r="D15" s="178"/>
    </row>
    <row r="16" spans="1:4" x14ac:dyDescent="0.25">
      <c r="A16" s="44" t="s">
        <v>10</v>
      </c>
      <c r="B16" s="12"/>
      <c r="C16" s="12"/>
      <c r="D16" s="45"/>
    </row>
    <row r="17" spans="1:9" x14ac:dyDescent="0.25">
      <c r="A17" s="44" t="s">
        <v>11</v>
      </c>
      <c r="B17" s="12"/>
      <c r="C17" s="12"/>
      <c r="D17" s="45"/>
    </row>
    <row r="18" spans="1:9" x14ac:dyDescent="0.25">
      <c r="A18" s="44" t="s">
        <v>12</v>
      </c>
      <c r="B18" s="12"/>
      <c r="C18" s="12"/>
      <c r="D18" s="45"/>
    </row>
    <row r="19" spans="1:9" ht="15.75" thickBot="1" x14ac:dyDescent="0.3">
      <c r="A19" s="28"/>
    </row>
    <row r="20" spans="1:9" ht="75.75" thickBot="1" x14ac:dyDescent="0.3">
      <c r="A20" s="170" t="s">
        <v>69</v>
      </c>
      <c r="B20" s="171" t="s">
        <v>75</v>
      </c>
    </row>
    <row r="22" spans="1:9" ht="87" customHeight="1" x14ac:dyDescent="0.25">
      <c r="A22" s="328" t="s">
        <v>70</v>
      </c>
      <c r="B22" s="329"/>
      <c r="C22" s="329"/>
      <c r="D22" s="329"/>
      <c r="E22" s="329"/>
      <c r="F22" s="329"/>
      <c r="G22" s="329"/>
      <c r="H22" s="329"/>
      <c r="I22" s="329"/>
    </row>
  </sheetData>
  <mergeCells count="5">
    <mergeCell ref="A9:D9"/>
    <mergeCell ref="A11:D11"/>
    <mergeCell ref="A12:D12"/>
    <mergeCell ref="A14:B14"/>
    <mergeCell ref="A22:I22"/>
  </mergeCells>
  <dataValidations count="2">
    <dataValidation type="list" showInputMessage="1" showErrorMessage="1" sqref="C20" xr:uid="{B296975F-ADFC-41ED-8830-F8DF3565439B}">
      <formula1>"Jah, Ei"</formula1>
    </dataValidation>
    <dataValidation type="list" showInputMessage="1" showErrorMessage="1" sqref="B20" xr:uid="{381DD37F-DC56-486D-BA1F-7BE2A9729F2F}">
      <formula1>"Yes, No"</formula1>
    </dataValidation>
  </dataValidations>
  <hyperlinks>
    <hyperlink ref="A2" r:id="rId1" display="Ettevõtte suuruse määramise juhend" xr:uid="{4B62CB3F-0EF9-4807-A829-B2C8464F2F8A}"/>
  </hyperlinks>
  <pageMargins left="0.7" right="0.7" top="0.75" bottom="0.75" header="0.3" footer="0.3"/>
  <pageSetup paperSize="9" orientation="portrait" verticalDpi="0"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9CC6EA93-D698-46DE-81C7-B8E97C727301}">
          <x14:formula1>
            <xm:f>Sheet4!$A$2:$A$4</xm:f>
          </x14:formula1>
          <xm:sqref>D15:D18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D14B9-9357-43EB-8140-83A8766A354B}">
  <dimension ref="A1:G21"/>
  <sheetViews>
    <sheetView workbookViewId="0">
      <selection activeCell="B8" sqref="B8"/>
    </sheetView>
  </sheetViews>
  <sheetFormatPr defaultRowHeight="15" x14ac:dyDescent="0.25"/>
  <cols>
    <col min="1" max="1" width="22.140625" customWidth="1"/>
    <col min="2" max="2" width="24.28515625" customWidth="1"/>
    <col min="3" max="3" width="17.85546875" customWidth="1"/>
    <col min="5" max="5" width="14.85546875" customWidth="1"/>
    <col min="6" max="6" width="61.5703125" customWidth="1"/>
  </cols>
  <sheetData>
    <row r="1" spans="1:7" x14ac:dyDescent="0.25">
      <c r="A1" s="1" t="s">
        <v>9</v>
      </c>
    </row>
    <row r="2" spans="1:7" x14ac:dyDescent="0.25">
      <c r="A2" t="s">
        <v>74</v>
      </c>
    </row>
    <row r="3" spans="1:7" ht="19.5" customHeight="1" x14ac:dyDescent="0.25">
      <c r="A3" t="s">
        <v>78</v>
      </c>
    </row>
    <row r="4" spans="1:7" ht="18.75" customHeight="1" x14ac:dyDescent="0.25">
      <c r="A4" t="s">
        <v>79</v>
      </c>
    </row>
    <row r="5" spans="1:7" ht="22.5" customHeight="1" x14ac:dyDescent="0.25"/>
    <row r="6" spans="1:7" ht="87.75" customHeight="1" thickBot="1" x14ac:dyDescent="0.3">
      <c r="A6" s="1" t="s">
        <v>13</v>
      </c>
      <c r="B6" s="1" t="s">
        <v>14</v>
      </c>
      <c r="C6" s="1" t="s">
        <v>15</v>
      </c>
      <c r="D6" s="1" t="s">
        <v>16</v>
      </c>
      <c r="E6" s="272" t="s">
        <v>17</v>
      </c>
      <c r="G6" s="1" t="s">
        <v>16</v>
      </c>
    </row>
    <row r="7" spans="1:7" ht="15.75" thickBot="1" x14ac:dyDescent="0.3">
      <c r="A7" s="3" t="s">
        <v>71</v>
      </c>
      <c r="B7" s="4" t="s">
        <v>74</v>
      </c>
      <c r="C7" s="4" t="s">
        <v>77</v>
      </c>
      <c r="D7" s="4">
        <v>70</v>
      </c>
      <c r="E7" s="5"/>
      <c r="F7" s="4" t="str">
        <f>CONCATENATE(A7,B7,C7,E7)</f>
        <v>Feasibility studySMALL (SE)Stateaid</v>
      </c>
      <c r="G7" s="203">
        <v>70</v>
      </c>
    </row>
    <row r="8" spans="1:7" ht="15.75" thickBot="1" x14ac:dyDescent="0.3">
      <c r="A8" s="6" t="s">
        <v>71</v>
      </c>
      <c r="B8" t="s">
        <v>78</v>
      </c>
      <c r="C8" t="s">
        <v>77</v>
      </c>
      <c r="D8">
        <v>60</v>
      </c>
      <c r="E8" s="2"/>
      <c r="F8" s="4" t="str">
        <f t="shared" ref="F8:F21" si="0">CONCATENATE(A8,B8,C8,E8)</f>
        <v>Feasibility studyMEDIUM (ME)Stateaid</v>
      </c>
      <c r="G8" s="75">
        <v>60</v>
      </c>
    </row>
    <row r="9" spans="1:7" ht="15.75" thickBot="1" x14ac:dyDescent="0.3">
      <c r="A9" s="6" t="s">
        <v>71</v>
      </c>
      <c r="B9" t="s">
        <v>79</v>
      </c>
      <c r="C9" t="s">
        <v>77</v>
      </c>
      <c r="D9">
        <v>50</v>
      </c>
      <c r="E9" s="2"/>
      <c r="F9" s="4" t="str">
        <f t="shared" si="0"/>
        <v>Feasibility studyLARGE (LE)Stateaid</v>
      </c>
      <c r="G9" s="75">
        <v>50</v>
      </c>
    </row>
    <row r="10" spans="1:7" ht="15.75" thickBot="1" x14ac:dyDescent="0.3">
      <c r="A10" s="6" t="s">
        <v>72</v>
      </c>
      <c r="B10" t="s">
        <v>79</v>
      </c>
      <c r="C10" t="s">
        <v>77</v>
      </c>
      <c r="D10">
        <v>65</v>
      </c>
      <c r="E10" s="2" t="s">
        <v>75</v>
      </c>
      <c r="F10" s="4" t="str">
        <f t="shared" si="0"/>
        <v>Applied researchLARGE (LE)StateaidYes</v>
      </c>
      <c r="G10">
        <v>65</v>
      </c>
    </row>
    <row r="11" spans="1:7" ht="15.75" thickBot="1" x14ac:dyDescent="0.3">
      <c r="A11" s="7" t="s">
        <v>72</v>
      </c>
      <c r="B11" s="8" t="s">
        <v>79</v>
      </c>
      <c r="C11" s="8" t="s">
        <v>77</v>
      </c>
      <c r="D11" s="8">
        <v>50</v>
      </c>
      <c r="E11" s="9" t="s">
        <v>76</v>
      </c>
      <c r="F11" s="4" t="str">
        <f t="shared" si="0"/>
        <v>Applied researchLARGE (LE)StateaidNo</v>
      </c>
      <c r="G11" s="8">
        <v>50</v>
      </c>
    </row>
    <row r="12" spans="1:7" ht="15.75" thickBot="1" x14ac:dyDescent="0.3">
      <c r="A12" s="6" t="s">
        <v>72</v>
      </c>
      <c r="B12" t="s">
        <v>78</v>
      </c>
      <c r="C12" t="s">
        <v>77</v>
      </c>
      <c r="D12">
        <v>75</v>
      </c>
      <c r="E12" s="2" t="s">
        <v>75</v>
      </c>
      <c r="F12" s="4" t="str">
        <f t="shared" si="0"/>
        <v>Applied researchMEDIUM (ME)StateaidYes</v>
      </c>
      <c r="G12">
        <v>75</v>
      </c>
    </row>
    <row r="13" spans="1:7" ht="15.75" thickBot="1" x14ac:dyDescent="0.3">
      <c r="A13" s="7" t="s">
        <v>72</v>
      </c>
      <c r="B13" s="8" t="s">
        <v>78</v>
      </c>
      <c r="C13" s="8" t="s">
        <v>77</v>
      </c>
      <c r="D13" s="8">
        <v>60</v>
      </c>
      <c r="E13" s="9" t="s">
        <v>76</v>
      </c>
      <c r="F13" s="4" t="str">
        <f t="shared" si="0"/>
        <v>Applied researchMEDIUM (ME)StateaidNo</v>
      </c>
      <c r="G13" s="8">
        <v>60</v>
      </c>
    </row>
    <row r="14" spans="1:7" ht="15.75" thickBot="1" x14ac:dyDescent="0.3">
      <c r="A14" s="6" t="s">
        <v>72</v>
      </c>
      <c r="B14" s="4" t="s">
        <v>74</v>
      </c>
      <c r="C14" t="s">
        <v>77</v>
      </c>
      <c r="D14">
        <v>80</v>
      </c>
      <c r="E14" s="2" t="s">
        <v>75</v>
      </c>
      <c r="F14" s="4" t="str">
        <f t="shared" si="0"/>
        <v>Applied researchSMALL (SE)StateaidYes</v>
      </c>
      <c r="G14">
        <v>80</v>
      </c>
    </row>
    <row r="15" spans="1:7" ht="15.75" thickBot="1" x14ac:dyDescent="0.3">
      <c r="A15" s="7" t="s">
        <v>72</v>
      </c>
      <c r="B15" s="273" t="s">
        <v>74</v>
      </c>
      <c r="C15" s="8" t="s">
        <v>77</v>
      </c>
      <c r="D15" s="8">
        <v>70</v>
      </c>
      <c r="E15" s="9" t="s">
        <v>76</v>
      </c>
      <c r="F15" s="4" t="str">
        <f t="shared" si="0"/>
        <v>Applied researchSMALL (SE)StateaidNo</v>
      </c>
      <c r="G15" s="8">
        <v>70</v>
      </c>
    </row>
    <row r="16" spans="1:7" ht="15.75" thickBot="1" x14ac:dyDescent="0.3">
      <c r="A16" s="3" t="s">
        <v>73</v>
      </c>
      <c r="B16" t="s">
        <v>79</v>
      </c>
      <c r="C16" t="s">
        <v>77</v>
      </c>
      <c r="D16">
        <v>40</v>
      </c>
      <c r="E16" s="2" t="s">
        <v>75</v>
      </c>
      <c r="F16" s="4" t="str">
        <f t="shared" si="0"/>
        <v>Product developmentLARGE (LE)StateaidYes</v>
      </c>
      <c r="G16">
        <v>40</v>
      </c>
    </row>
    <row r="17" spans="1:7" ht="15.75" thickBot="1" x14ac:dyDescent="0.3">
      <c r="A17" s="3" t="s">
        <v>73</v>
      </c>
      <c r="B17" s="8" t="s">
        <v>79</v>
      </c>
      <c r="C17" s="8" t="s">
        <v>77</v>
      </c>
      <c r="D17" s="8">
        <v>25</v>
      </c>
      <c r="E17" s="9" t="s">
        <v>76</v>
      </c>
      <c r="F17" s="4" t="str">
        <f t="shared" si="0"/>
        <v>Product developmentLARGE (LE)StateaidNo</v>
      </c>
      <c r="G17" s="8">
        <v>25</v>
      </c>
    </row>
    <row r="18" spans="1:7" ht="15.75" thickBot="1" x14ac:dyDescent="0.3">
      <c r="A18" s="3" t="s">
        <v>73</v>
      </c>
      <c r="B18" t="s">
        <v>78</v>
      </c>
      <c r="C18" t="s">
        <v>77</v>
      </c>
      <c r="D18">
        <v>50</v>
      </c>
      <c r="E18" s="2" t="s">
        <v>75</v>
      </c>
      <c r="F18" s="4" t="str">
        <f t="shared" si="0"/>
        <v>Product developmentMEDIUM (ME)StateaidYes</v>
      </c>
      <c r="G18">
        <v>50</v>
      </c>
    </row>
    <row r="19" spans="1:7" ht="15.75" thickBot="1" x14ac:dyDescent="0.3">
      <c r="A19" s="3" t="s">
        <v>73</v>
      </c>
      <c r="B19" s="8" t="s">
        <v>78</v>
      </c>
      <c r="C19" s="8" t="s">
        <v>77</v>
      </c>
      <c r="D19" s="8">
        <v>35</v>
      </c>
      <c r="E19" s="9" t="s">
        <v>76</v>
      </c>
      <c r="F19" s="4" t="str">
        <f t="shared" si="0"/>
        <v>Product developmentMEDIUM (ME)StateaidNo</v>
      </c>
      <c r="G19" s="8">
        <v>35</v>
      </c>
    </row>
    <row r="20" spans="1:7" ht="15.75" thickBot="1" x14ac:dyDescent="0.3">
      <c r="A20" s="3" t="s">
        <v>73</v>
      </c>
      <c r="B20" s="4" t="s">
        <v>74</v>
      </c>
      <c r="C20" t="s">
        <v>77</v>
      </c>
      <c r="D20">
        <v>60</v>
      </c>
      <c r="E20" s="2" t="s">
        <v>75</v>
      </c>
      <c r="F20" s="4" t="str">
        <f t="shared" si="0"/>
        <v>Product developmentSMALL (SE)StateaidYes</v>
      </c>
      <c r="G20">
        <v>60</v>
      </c>
    </row>
    <row r="21" spans="1:7" ht="15.75" thickBot="1" x14ac:dyDescent="0.3">
      <c r="A21" s="3" t="s">
        <v>73</v>
      </c>
      <c r="B21" s="273" t="s">
        <v>74</v>
      </c>
      <c r="C21" s="8" t="s">
        <v>77</v>
      </c>
      <c r="D21" s="8">
        <v>45</v>
      </c>
      <c r="E21" s="9" t="s">
        <v>76</v>
      </c>
      <c r="F21" s="4" t="str">
        <f t="shared" si="0"/>
        <v>Product developmentSMALL (SE)StateaidNo</v>
      </c>
      <c r="G21" s="8">
        <v>45</v>
      </c>
    </row>
  </sheetData>
  <autoFilter ref="A6:G6" xr:uid="{C1A2F96C-118E-42E0-A832-1AF96CA6A240}"/>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40913-F4BE-4681-8793-C44C68CE54E3}">
  <dimension ref="A1:L104"/>
  <sheetViews>
    <sheetView zoomScale="90" zoomScaleNormal="90" workbookViewId="0">
      <selection activeCell="B15" sqref="B15"/>
    </sheetView>
  </sheetViews>
  <sheetFormatPr defaultColWidth="9.140625" defaultRowHeight="12" outlineLevelRow="1" x14ac:dyDescent="0.2"/>
  <cols>
    <col min="1" max="1" width="13" style="15" customWidth="1"/>
    <col min="2" max="2" width="16.42578125" style="15" customWidth="1"/>
    <col min="3" max="3" width="14.140625" style="15" customWidth="1"/>
    <col min="4" max="4" width="15" style="15" customWidth="1"/>
    <col min="5" max="5" width="26.85546875" style="15" customWidth="1"/>
    <col min="6" max="6" width="63.85546875" style="15" customWidth="1"/>
    <col min="7" max="9" width="63.85546875" style="15" hidden="1" customWidth="1"/>
    <col min="10" max="10" width="63.85546875" style="15" customWidth="1"/>
    <col min="11" max="11" width="41.7109375" style="15" customWidth="1"/>
    <col min="12" max="12" width="19" style="15" customWidth="1"/>
    <col min="13" max="16384" width="9.140625" style="15"/>
  </cols>
  <sheetData>
    <row r="1" spans="1:12" ht="26.25" x14ac:dyDescent="0.2">
      <c r="A1" s="14"/>
      <c r="B1" s="48"/>
      <c r="C1" s="48"/>
      <c r="D1" s="48"/>
      <c r="E1" s="48"/>
      <c r="F1" s="48"/>
      <c r="G1" s="48"/>
      <c r="H1" s="48"/>
      <c r="I1" s="48"/>
      <c r="J1" s="169" t="s">
        <v>80</v>
      </c>
      <c r="K1" s="48"/>
      <c r="L1" s="14"/>
    </row>
    <row r="2" spans="1:12" ht="12" customHeight="1" x14ac:dyDescent="0.2">
      <c r="A2" s="343" t="s">
        <v>81</v>
      </c>
      <c r="B2" s="341" t="s">
        <v>82</v>
      </c>
      <c r="C2" s="341" t="s">
        <v>83</v>
      </c>
      <c r="D2" s="341" t="s">
        <v>84</v>
      </c>
      <c r="E2" s="341" t="s">
        <v>85</v>
      </c>
      <c r="F2" s="343" t="s">
        <v>86</v>
      </c>
      <c r="G2" s="319"/>
      <c r="H2" s="319"/>
      <c r="I2" s="319"/>
      <c r="J2" s="341" t="s">
        <v>87</v>
      </c>
      <c r="K2" s="343" t="s">
        <v>88</v>
      </c>
      <c r="L2" s="16"/>
    </row>
    <row r="3" spans="1:12" x14ac:dyDescent="0.2">
      <c r="A3" s="343"/>
      <c r="B3" s="342"/>
      <c r="C3" s="342"/>
      <c r="D3" s="342"/>
      <c r="E3" s="342"/>
      <c r="F3" s="350"/>
      <c r="G3" s="51"/>
      <c r="H3" s="51"/>
      <c r="I3" s="51"/>
      <c r="J3" s="342"/>
      <c r="K3" s="343"/>
      <c r="L3" s="17" t="s">
        <v>89</v>
      </c>
    </row>
    <row r="4" spans="1:12" ht="12.75" thickBot="1" x14ac:dyDescent="0.25">
      <c r="A4" s="351"/>
      <c r="B4" s="342"/>
      <c r="C4" s="342"/>
      <c r="D4" s="342"/>
      <c r="E4" s="342"/>
      <c r="F4" s="351"/>
      <c r="G4" s="88"/>
      <c r="H4" s="88"/>
      <c r="I4" s="88"/>
      <c r="J4" s="342"/>
      <c r="K4" s="341"/>
      <c r="L4" s="89"/>
    </row>
    <row r="5" spans="1:12" ht="21" x14ac:dyDescent="0.2">
      <c r="A5" s="97"/>
      <c r="B5" s="98"/>
      <c r="C5" s="98"/>
      <c r="D5" s="98"/>
      <c r="E5" s="98"/>
      <c r="F5" s="98"/>
      <c r="G5" s="98"/>
      <c r="H5" s="98"/>
      <c r="I5" s="98"/>
      <c r="J5" s="106" t="s">
        <v>90</v>
      </c>
      <c r="K5" s="98"/>
      <c r="L5" s="99"/>
    </row>
    <row r="6" spans="1:12" x14ac:dyDescent="0.2">
      <c r="A6" s="100"/>
      <c r="B6" s="95"/>
      <c r="C6" s="95"/>
      <c r="D6" s="95"/>
      <c r="E6" s="95"/>
      <c r="F6" s="95"/>
      <c r="G6" s="95"/>
      <c r="H6" s="95"/>
      <c r="I6" s="95"/>
      <c r="J6" s="96"/>
      <c r="K6" s="95"/>
      <c r="L6" s="101"/>
    </row>
    <row r="7" spans="1:12" ht="12.75" thickBot="1" x14ac:dyDescent="0.25">
      <c r="A7" s="102"/>
      <c r="B7" s="103"/>
      <c r="C7" s="103"/>
      <c r="D7" s="103"/>
      <c r="E7" s="103"/>
      <c r="F7" s="103"/>
      <c r="G7" s="103"/>
      <c r="H7" s="103"/>
      <c r="I7" s="103"/>
      <c r="J7" s="104"/>
      <c r="K7" s="103"/>
      <c r="L7" s="105"/>
    </row>
    <row r="8" spans="1:12" ht="24.75" thickBot="1" x14ac:dyDescent="0.25">
      <c r="A8" s="167"/>
      <c r="B8" s="90" t="s">
        <v>91</v>
      </c>
      <c r="C8" s="50" t="s">
        <v>92</v>
      </c>
      <c r="D8" s="91"/>
      <c r="E8" s="92" t="s">
        <v>93</v>
      </c>
      <c r="F8" s="50" t="s">
        <v>94</v>
      </c>
      <c r="G8" s="50"/>
      <c r="H8" s="50"/>
      <c r="I8" s="50"/>
      <c r="J8" s="93" t="s">
        <v>95</v>
      </c>
      <c r="K8" s="94">
        <f>K9+K15+K21+K27</f>
        <v>0</v>
      </c>
      <c r="L8" s="168">
        <f>L9+L15+L21+L27</f>
        <v>0</v>
      </c>
    </row>
    <row r="9" spans="1:12" ht="45.75" customHeight="1" collapsed="1" thickBot="1" x14ac:dyDescent="0.25">
      <c r="A9" s="65" t="s">
        <v>19</v>
      </c>
      <c r="B9" s="275"/>
      <c r="C9" s="53"/>
      <c r="D9" s="53"/>
      <c r="E9" s="53"/>
      <c r="F9" s="18" t="s">
        <v>119</v>
      </c>
      <c r="G9" s="18" t="str">
        <f>CONCATENATE($F$8," ", D10)</f>
        <v>Feasibility study Stateaid</v>
      </c>
      <c r="H9" s="18" t="s">
        <v>20</v>
      </c>
      <c r="I9" s="18" t="str">
        <f>CONCATENATE(H9," ", D10)</f>
        <v>Artikkel 28 Stateaid</v>
      </c>
      <c r="J9" s="19" t="s">
        <v>112</v>
      </c>
      <c r="K9" s="20">
        <f>SUM(K10:K14)</f>
        <v>0</v>
      </c>
      <c r="L9" s="280">
        <f>IF(K9&gt;0,(K9*E10/100),0)</f>
        <v>0</v>
      </c>
    </row>
    <row r="10" spans="1:12" ht="45" customHeight="1" x14ac:dyDescent="0.2">
      <c r="A10" s="61"/>
      <c r="B10" s="355"/>
      <c r="C10" s="347" t="e">
        <f>VLOOKUP(B9,'Project_Base data'!$B$15:$D$18,3,FALSE)</f>
        <v>#N/A</v>
      </c>
      <c r="D10" s="334" t="s">
        <v>77</v>
      </c>
      <c r="E10" s="349" t="e">
        <f>_xlfn.IFS(C10=Sheet4!$B$7,Sheet4!$D$7,C10=Sheet4!$B$8,Sheet4!$D$8,C10=Sheet4!$B$9,Sheet4!$D$9)</f>
        <v>#N/A</v>
      </c>
      <c r="F10" s="23" t="s">
        <v>96</v>
      </c>
      <c r="G10" s="52"/>
      <c r="H10" s="52"/>
      <c r="I10" s="52"/>
      <c r="J10" s="11" t="s">
        <v>115</v>
      </c>
      <c r="K10" s="21"/>
      <c r="L10" s="281"/>
    </row>
    <row r="11" spans="1:12" ht="24.75" customHeight="1" x14ac:dyDescent="0.2">
      <c r="A11" s="61"/>
      <c r="B11" s="356"/>
      <c r="C11" s="339"/>
      <c r="D11" s="334"/>
      <c r="E11" s="349"/>
      <c r="F11" s="24" t="s">
        <v>97</v>
      </c>
      <c r="G11" s="52"/>
      <c r="H11" s="52"/>
      <c r="I11" s="52"/>
      <c r="J11" s="11"/>
      <c r="K11" s="21"/>
      <c r="L11" s="281"/>
    </row>
    <row r="12" spans="1:12" ht="30.75" customHeight="1" x14ac:dyDescent="0.2">
      <c r="A12" s="61"/>
      <c r="B12" s="356"/>
      <c r="C12" s="339"/>
      <c r="D12" s="334"/>
      <c r="E12" s="349"/>
      <c r="F12" s="24" t="s">
        <v>99</v>
      </c>
      <c r="G12" s="52"/>
      <c r="H12" s="52"/>
      <c r="I12" s="52"/>
      <c r="J12" s="11"/>
      <c r="K12" s="21"/>
      <c r="L12" s="281"/>
    </row>
    <row r="13" spans="1:12" ht="36" customHeight="1" x14ac:dyDescent="0.2">
      <c r="A13" s="61"/>
      <c r="B13" s="357"/>
      <c r="C13" s="339"/>
      <c r="D13" s="334"/>
      <c r="E13" s="349"/>
      <c r="F13" s="24" t="s">
        <v>100</v>
      </c>
      <c r="G13" s="52"/>
      <c r="H13" s="52"/>
      <c r="I13" s="52"/>
      <c r="J13" s="22"/>
      <c r="K13" s="21">
        <v>0</v>
      </c>
      <c r="L13" s="281"/>
    </row>
    <row r="14" spans="1:12" ht="26.25" customHeight="1" thickBot="1" x14ac:dyDescent="0.25">
      <c r="A14" s="62"/>
      <c r="B14" s="358"/>
      <c r="C14" s="348"/>
      <c r="D14" s="334"/>
      <c r="E14" s="349"/>
      <c r="F14" s="25" t="s">
        <v>98</v>
      </c>
      <c r="G14" s="52"/>
      <c r="H14" s="52"/>
      <c r="I14" s="52"/>
      <c r="J14" s="22"/>
      <c r="K14" s="21">
        <v>0</v>
      </c>
      <c r="L14" s="281"/>
    </row>
    <row r="15" spans="1:12" ht="12.75" outlineLevel="1" thickBot="1" x14ac:dyDescent="0.25">
      <c r="A15" s="65" t="s">
        <v>22</v>
      </c>
      <c r="B15" s="275"/>
      <c r="C15" s="53"/>
      <c r="D15" s="53"/>
      <c r="E15" s="53"/>
      <c r="F15" s="18" t="s">
        <v>119</v>
      </c>
      <c r="G15" s="18" t="str">
        <f>CONCATENATE($F$8," ", D16)</f>
        <v>Feasibility study Stateaid</v>
      </c>
      <c r="H15" s="18" t="s">
        <v>20</v>
      </c>
      <c r="I15" s="18" t="str">
        <f>CONCATENATE(H15," ", D16)</f>
        <v>Artikkel 28 Stateaid</v>
      </c>
      <c r="J15" s="19" t="s">
        <v>113</v>
      </c>
      <c r="K15" s="20">
        <f>SUM(K16:K20)</f>
        <v>0</v>
      </c>
      <c r="L15" s="280">
        <f>IF(K15&gt;0,K15*E16/100,0)</f>
        <v>0</v>
      </c>
    </row>
    <row r="16" spans="1:12" ht="35.25" customHeight="1" outlineLevel="1" x14ac:dyDescent="0.2">
      <c r="A16" s="63"/>
      <c r="B16" s="283"/>
      <c r="C16" s="339" t="e">
        <f>VLOOKUP(B15,'Project_Base data'!$B$15:$D$18,3,FALSE)</f>
        <v>#N/A</v>
      </c>
      <c r="D16" s="334" t="s">
        <v>77</v>
      </c>
      <c r="E16" s="344" t="e">
        <f>_xlfn.IFS(C16=Sheet4!$B$7,Sheet4!$D$7,C16=Sheet4!$B$8,Sheet4!$D$8,C16=Sheet4!$B$9,Sheet4!$D$9)</f>
        <v>#N/A</v>
      </c>
      <c r="F16" s="23" t="s">
        <v>96</v>
      </c>
      <c r="G16" s="52"/>
      <c r="H16" s="52"/>
      <c r="I16" s="52"/>
      <c r="J16" s="11" t="s">
        <v>115</v>
      </c>
      <c r="K16" s="21">
        <v>0</v>
      </c>
      <c r="L16" s="281"/>
    </row>
    <row r="17" spans="1:12" ht="35.25" customHeight="1" outlineLevel="1" x14ac:dyDescent="0.2">
      <c r="A17" s="63"/>
      <c r="B17" s="283"/>
      <c r="C17" s="339"/>
      <c r="D17" s="334"/>
      <c r="E17" s="345"/>
      <c r="F17" s="24" t="s">
        <v>97</v>
      </c>
      <c r="G17" s="52"/>
      <c r="H17" s="52"/>
      <c r="I17" s="52"/>
      <c r="J17" s="11"/>
      <c r="K17" s="21"/>
      <c r="L17" s="281"/>
    </row>
    <row r="18" spans="1:12" ht="35.25" customHeight="1" outlineLevel="1" x14ac:dyDescent="0.2">
      <c r="A18" s="63"/>
      <c r="B18" s="283"/>
      <c r="C18" s="339"/>
      <c r="D18" s="334"/>
      <c r="E18" s="345"/>
      <c r="F18" s="24" t="s">
        <v>99</v>
      </c>
      <c r="G18" s="52"/>
      <c r="H18" s="52"/>
      <c r="I18" s="52"/>
      <c r="J18" s="11"/>
      <c r="K18" s="21"/>
      <c r="L18" s="281"/>
    </row>
    <row r="19" spans="1:12" ht="36" customHeight="1" outlineLevel="1" x14ac:dyDescent="0.2">
      <c r="A19" s="63"/>
      <c r="B19" s="283"/>
      <c r="C19" s="339"/>
      <c r="D19" s="334"/>
      <c r="E19" s="345"/>
      <c r="F19" s="24" t="s">
        <v>100</v>
      </c>
      <c r="G19" s="52"/>
      <c r="H19" s="52"/>
      <c r="I19" s="52"/>
      <c r="J19" s="22"/>
      <c r="K19" s="21">
        <v>0</v>
      </c>
      <c r="L19" s="281"/>
    </row>
    <row r="20" spans="1:12" ht="22.5" customHeight="1" outlineLevel="1" thickBot="1" x14ac:dyDescent="0.25">
      <c r="A20" s="64"/>
      <c r="B20" s="283"/>
      <c r="C20" s="339"/>
      <c r="D20" s="334"/>
      <c r="E20" s="346"/>
      <c r="F20" s="25" t="s">
        <v>98</v>
      </c>
      <c r="G20" s="52"/>
      <c r="H20" s="52"/>
      <c r="I20" s="52"/>
      <c r="J20" s="22"/>
      <c r="K20" s="21">
        <v>0</v>
      </c>
      <c r="L20" s="281"/>
    </row>
    <row r="21" spans="1:12" ht="12.75" outlineLevel="1" thickBot="1" x14ac:dyDescent="0.25">
      <c r="A21" s="65" t="s">
        <v>23</v>
      </c>
      <c r="B21" s="282"/>
      <c r="C21" s="49"/>
      <c r="D21" s="49"/>
      <c r="E21" s="49"/>
      <c r="F21" s="18" t="s">
        <v>119</v>
      </c>
      <c r="G21" s="18" t="str">
        <f>CONCATENATE($F$8," ", D22)</f>
        <v xml:space="preserve">Feasibility study </v>
      </c>
      <c r="H21" s="18" t="s">
        <v>20</v>
      </c>
      <c r="I21" s="18" t="str">
        <f>CONCATENATE(H21," ", D22)</f>
        <v xml:space="preserve">Artikkel 28 </v>
      </c>
      <c r="J21" s="19" t="s">
        <v>110</v>
      </c>
      <c r="K21" s="20">
        <f>SUM(K22:K26)</f>
        <v>0</v>
      </c>
      <c r="L21" s="280">
        <f>IF(K21&gt;0,K21*E22/100,0)</f>
        <v>0</v>
      </c>
    </row>
    <row r="22" spans="1:12" ht="23.25" customHeight="1" outlineLevel="1" x14ac:dyDescent="0.2">
      <c r="A22" s="66"/>
      <c r="B22" s="352"/>
      <c r="C22" s="339" t="e">
        <f>VLOOKUP(B21,'Project_Base data'!$B$15:$D$18,3,FALSE)</f>
        <v>#N/A</v>
      </c>
      <c r="D22" s="334"/>
      <c r="E22" s="354" t="e">
        <f>_xlfn.IFS(C22=Sheet4!$B$7,Sheet4!$D$7,C22=Sheet4!$B$8,Sheet4!$D$8,C22=Sheet4!$B$9,Sheet4!$D$9)</f>
        <v>#N/A</v>
      </c>
      <c r="F22" s="23" t="s">
        <v>96</v>
      </c>
      <c r="G22" s="52"/>
      <c r="H22" s="52"/>
      <c r="I22" s="52"/>
      <c r="J22" s="11" t="s">
        <v>115</v>
      </c>
      <c r="K22" s="21">
        <v>0</v>
      </c>
      <c r="L22" s="281"/>
    </row>
    <row r="23" spans="1:12" ht="23.25" customHeight="1" outlineLevel="1" x14ac:dyDescent="0.2">
      <c r="A23" s="313"/>
      <c r="B23" s="353"/>
      <c r="C23" s="339"/>
      <c r="D23" s="334"/>
      <c r="E23" s="354"/>
      <c r="F23" s="24" t="s">
        <v>97</v>
      </c>
      <c r="G23" s="52"/>
      <c r="H23" s="52"/>
      <c r="I23" s="52"/>
      <c r="J23" s="11"/>
      <c r="K23" s="21"/>
      <c r="L23" s="281"/>
    </row>
    <row r="24" spans="1:12" ht="23.25" customHeight="1" outlineLevel="1" x14ac:dyDescent="0.2">
      <c r="A24" s="313"/>
      <c r="B24" s="353"/>
      <c r="C24" s="339"/>
      <c r="D24" s="334"/>
      <c r="E24" s="354"/>
      <c r="F24" s="24" t="s">
        <v>99</v>
      </c>
      <c r="G24" s="52"/>
      <c r="H24" s="52"/>
      <c r="I24" s="52"/>
      <c r="J24" s="11"/>
      <c r="K24" s="21"/>
      <c r="L24" s="281"/>
    </row>
    <row r="25" spans="1:12" ht="23.25" customHeight="1" outlineLevel="1" x14ac:dyDescent="0.2">
      <c r="A25" s="67"/>
      <c r="B25" s="353"/>
      <c r="C25" s="339"/>
      <c r="D25" s="334"/>
      <c r="E25" s="354"/>
      <c r="F25" s="24" t="s">
        <v>100</v>
      </c>
      <c r="G25" s="52"/>
      <c r="H25" s="52"/>
      <c r="I25" s="52"/>
      <c r="J25" s="22"/>
      <c r="K25" s="21">
        <v>0</v>
      </c>
      <c r="L25" s="281"/>
    </row>
    <row r="26" spans="1:12" ht="23.25" customHeight="1" outlineLevel="1" thickBot="1" x14ac:dyDescent="0.25">
      <c r="A26" s="68"/>
      <c r="B26" s="353"/>
      <c r="C26" s="339"/>
      <c r="D26" s="334"/>
      <c r="E26" s="354"/>
      <c r="F26" s="25" t="s">
        <v>98</v>
      </c>
      <c r="G26" s="52"/>
      <c r="H26" s="52"/>
      <c r="I26" s="52"/>
      <c r="J26" s="22"/>
      <c r="K26" s="21">
        <v>0</v>
      </c>
      <c r="L26" s="281"/>
    </row>
    <row r="27" spans="1:12" ht="12.75" outlineLevel="1" thickBot="1" x14ac:dyDescent="0.25">
      <c r="A27" s="65" t="s">
        <v>24</v>
      </c>
      <c r="B27" s="282"/>
      <c r="C27" s="49"/>
      <c r="D27" s="49"/>
      <c r="E27" s="49"/>
      <c r="F27" s="18" t="s">
        <v>119</v>
      </c>
      <c r="G27" s="18" t="str">
        <f>CONCATENATE($F$8," ", D28)</f>
        <v xml:space="preserve">Feasibility study </v>
      </c>
      <c r="H27" s="18" t="s">
        <v>20</v>
      </c>
      <c r="I27" s="18" t="str">
        <f>CONCATENATE(H27," ", D28)</f>
        <v xml:space="preserve">Artikkel 28 </v>
      </c>
      <c r="J27" s="19" t="s">
        <v>111</v>
      </c>
      <c r="K27" s="20">
        <f>SUM(K28:K32)</f>
        <v>0</v>
      </c>
      <c r="L27" s="280">
        <f>IF(K27&gt;0,K27*E28/100,0)</f>
        <v>0</v>
      </c>
    </row>
    <row r="28" spans="1:12" ht="32.25" customHeight="1" outlineLevel="1" x14ac:dyDescent="0.2">
      <c r="A28" s="63"/>
      <c r="B28" s="283"/>
      <c r="C28" s="339" t="e">
        <f>VLOOKUP(B27,'Project_Base data'!$B$15:$D$18,3,FALSE)</f>
        <v>#N/A</v>
      </c>
      <c r="D28" s="334"/>
      <c r="E28" s="340" t="e">
        <f>_xlfn.IFS(C28=Sheet4!$B$7,Sheet4!$D$7,C28=Sheet4!$B$8,Sheet4!$D$8,C28=Sheet4!$B$9,Sheet4!$D$9)</f>
        <v>#N/A</v>
      </c>
      <c r="F28" s="23" t="s">
        <v>96</v>
      </c>
      <c r="G28" s="52"/>
      <c r="H28" s="52"/>
      <c r="I28" s="52"/>
      <c r="J28" s="11" t="s">
        <v>115</v>
      </c>
      <c r="K28" s="21">
        <v>0</v>
      </c>
      <c r="L28" s="281"/>
    </row>
    <row r="29" spans="1:12" ht="32.25" customHeight="1" outlineLevel="1" x14ac:dyDescent="0.2">
      <c r="A29" s="63"/>
      <c r="B29" s="283"/>
      <c r="C29" s="339"/>
      <c r="D29" s="334"/>
      <c r="E29" s="340"/>
      <c r="F29" s="24" t="s">
        <v>97</v>
      </c>
      <c r="G29" s="52"/>
      <c r="H29" s="52"/>
      <c r="I29" s="52"/>
      <c r="J29" s="11"/>
      <c r="K29" s="21"/>
      <c r="L29" s="281"/>
    </row>
    <row r="30" spans="1:12" ht="32.25" customHeight="1" outlineLevel="1" x14ac:dyDescent="0.2">
      <c r="A30" s="63"/>
      <c r="B30" s="283"/>
      <c r="C30" s="339"/>
      <c r="D30" s="334"/>
      <c r="E30" s="340"/>
      <c r="F30" s="24" t="s">
        <v>99</v>
      </c>
      <c r="G30" s="52"/>
      <c r="H30" s="52"/>
      <c r="I30" s="52"/>
      <c r="J30" s="11"/>
      <c r="K30" s="21"/>
      <c r="L30" s="281"/>
    </row>
    <row r="31" spans="1:12" ht="32.25" customHeight="1" outlineLevel="1" x14ac:dyDescent="0.2">
      <c r="A31" s="63"/>
      <c r="B31" s="283"/>
      <c r="C31" s="339"/>
      <c r="D31" s="334"/>
      <c r="E31" s="340"/>
      <c r="F31" s="24" t="s">
        <v>100</v>
      </c>
      <c r="G31" s="52"/>
      <c r="H31" s="52"/>
      <c r="I31" s="52"/>
      <c r="J31" s="22"/>
      <c r="K31" s="21"/>
      <c r="L31" s="281"/>
    </row>
    <row r="32" spans="1:12" ht="32.25" customHeight="1" outlineLevel="1" thickBot="1" x14ac:dyDescent="0.25">
      <c r="A32" s="64"/>
      <c r="B32" s="283"/>
      <c r="C32" s="339"/>
      <c r="D32" s="334"/>
      <c r="E32" s="340"/>
      <c r="F32" s="25" t="s">
        <v>98</v>
      </c>
      <c r="G32" s="52"/>
      <c r="H32" s="52"/>
      <c r="I32" s="52"/>
      <c r="J32" s="22"/>
      <c r="K32" s="21">
        <v>0</v>
      </c>
      <c r="L32" s="281"/>
    </row>
    <row r="33" spans="1:12" ht="29.25" customHeight="1" thickBot="1" x14ac:dyDescent="0.25">
      <c r="A33" s="56"/>
      <c r="B33" s="120"/>
      <c r="C33" s="70"/>
      <c r="D33" s="57"/>
      <c r="E33" s="58"/>
      <c r="F33" s="52"/>
      <c r="G33" s="52"/>
      <c r="H33" s="52"/>
      <c r="I33" s="52"/>
      <c r="J33" s="59"/>
      <c r="K33" s="60"/>
      <c r="L33" s="158"/>
    </row>
    <row r="34" spans="1:12" s="69" customFormat="1" ht="21" x14ac:dyDescent="0.35">
      <c r="A34" s="113"/>
      <c r="B34" s="114"/>
      <c r="C34" s="114"/>
      <c r="D34" s="114"/>
      <c r="E34" s="114"/>
      <c r="F34" s="114"/>
      <c r="G34" s="114"/>
      <c r="H34" s="114"/>
      <c r="I34" s="114"/>
      <c r="J34" s="115" t="s">
        <v>121</v>
      </c>
      <c r="K34" s="114"/>
      <c r="L34" s="116"/>
    </row>
    <row r="35" spans="1:12" ht="15.75" thickBot="1" x14ac:dyDescent="0.3">
      <c r="A35" s="117"/>
      <c r="B35" s="118"/>
      <c r="C35" s="118"/>
      <c r="D35" s="118"/>
      <c r="E35" s="118"/>
      <c r="F35" s="118"/>
      <c r="G35" s="118"/>
      <c r="H35" s="118"/>
      <c r="I35" s="118"/>
      <c r="J35" s="118"/>
      <c r="K35" s="118"/>
      <c r="L35" s="119"/>
    </row>
    <row r="36" spans="1:12" ht="24" x14ac:dyDescent="0.2">
      <c r="A36" s="164"/>
      <c r="B36" s="107" t="s">
        <v>91</v>
      </c>
      <c r="C36" s="107" t="s">
        <v>92</v>
      </c>
      <c r="D36" s="108" t="s">
        <v>103</v>
      </c>
      <c r="E36" s="109" t="s">
        <v>104</v>
      </c>
      <c r="F36" s="110" t="s">
        <v>72</v>
      </c>
      <c r="G36" s="50"/>
      <c r="H36" s="50"/>
      <c r="I36" s="50"/>
      <c r="J36" s="111" t="s">
        <v>118</v>
      </c>
      <c r="K36" s="112">
        <f>K37+K43+K49+K55</f>
        <v>0</v>
      </c>
      <c r="L36" s="159">
        <f>L37+L43+L49+L55</f>
        <v>0</v>
      </c>
    </row>
    <row r="37" spans="1:12" ht="78.75" customHeight="1" thickBot="1" x14ac:dyDescent="0.25">
      <c r="A37" s="165" t="s">
        <v>25</v>
      </c>
      <c r="B37" s="276"/>
      <c r="C37" s="53"/>
      <c r="D37" s="53"/>
      <c r="E37" s="53"/>
      <c r="F37" s="18" t="s">
        <v>119</v>
      </c>
      <c r="G37" s="18" t="str">
        <f>CONCATENATE(F$36," ", D38)</f>
        <v>Applied research Stateaid</v>
      </c>
      <c r="H37" s="18" t="s">
        <v>20</v>
      </c>
      <c r="I37" s="18" t="str">
        <f>CONCATENATE(H37," ", D38)</f>
        <v>Artikkel 28 Stateaid</v>
      </c>
      <c r="J37" s="19" t="s">
        <v>112</v>
      </c>
      <c r="K37" s="20">
        <f>SUM(K38:K42)</f>
        <v>0</v>
      </c>
      <c r="L37" s="280">
        <f>IF(K37&gt;0,K37*E38/100,0)</f>
        <v>0</v>
      </c>
    </row>
    <row r="38" spans="1:12" ht="38.25" customHeight="1" x14ac:dyDescent="0.2">
      <c r="A38" s="330"/>
      <c r="B38" s="277"/>
      <c r="C38" s="339" t="e">
        <f>VLOOKUP(B37,'Project_Base data'!$B$15:$D$18,3,FALSE)</f>
        <v>#N/A</v>
      </c>
      <c r="D38" s="334" t="s">
        <v>77</v>
      </c>
      <c r="E38" s="338" t="e">
        <f>VLOOKUP(CONCATENATE($F$36,C38,D38,'Project_Base data'!$B$20),Sheet4!$F$7:$G$21,2,FALSE)</f>
        <v>#N/A</v>
      </c>
      <c r="F38" s="23" t="s">
        <v>96</v>
      </c>
      <c r="G38" s="52"/>
      <c r="H38" s="52"/>
      <c r="I38" s="52"/>
      <c r="J38" s="11" t="s">
        <v>115</v>
      </c>
      <c r="K38" s="21"/>
      <c r="L38" s="153"/>
    </row>
    <row r="39" spans="1:12" ht="21" customHeight="1" x14ac:dyDescent="0.2">
      <c r="A39" s="331"/>
      <c r="B39" s="277"/>
      <c r="C39" s="339"/>
      <c r="D39" s="334"/>
      <c r="E39" s="338"/>
      <c r="F39" s="24" t="s">
        <v>97</v>
      </c>
      <c r="G39" s="52"/>
      <c r="H39" s="52"/>
      <c r="I39" s="52"/>
      <c r="J39" s="11"/>
      <c r="K39" s="21"/>
      <c r="L39" s="153"/>
    </row>
    <row r="40" spans="1:12" ht="33.75" customHeight="1" x14ac:dyDescent="0.2">
      <c r="A40" s="331"/>
      <c r="B40" s="277"/>
      <c r="C40" s="339"/>
      <c r="D40" s="334"/>
      <c r="E40" s="338"/>
      <c r="F40" s="24" t="s">
        <v>99</v>
      </c>
      <c r="G40" s="52"/>
      <c r="H40" s="52"/>
      <c r="I40" s="52"/>
      <c r="J40" s="11"/>
      <c r="K40" s="21"/>
      <c r="L40" s="153"/>
    </row>
    <row r="41" spans="1:12" ht="33.75" customHeight="1" x14ac:dyDescent="0.2">
      <c r="A41" s="331"/>
      <c r="B41" s="277"/>
      <c r="C41" s="339"/>
      <c r="D41" s="334"/>
      <c r="E41" s="338"/>
      <c r="F41" s="24" t="s">
        <v>100</v>
      </c>
      <c r="G41" s="52"/>
      <c r="H41" s="52"/>
      <c r="I41" s="52"/>
      <c r="J41" s="11"/>
      <c r="K41" s="21"/>
      <c r="L41" s="153"/>
    </row>
    <row r="42" spans="1:12" ht="27" customHeight="1" thickBot="1" x14ac:dyDescent="0.25">
      <c r="A42" s="331"/>
      <c r="B42" s="277"/>
      <c r="C42" s="339"/>
      <c r="D42" s="334"/>
      <c r="E42" s="338"/>
      <c r="F42" s="25" t="s">
        <v>98</v>
      </c>
      <c r="G42" s="52"/>
      <c r="H42" s="52"/>
      <c r="I42" s="52"/>
      <c r="J42" s="11"/>
      <c r="K42" s="21"/>
      <c r="L42" s="153"/>
    </row>
    <row r="43" spans="1:12" ht="12.75" outlineLevel="1" thickBot="1" x14ac:dyDescent="0.25">
      <c r="A43" s="165" t="s">
        <v>26</v>
      </c>
      <c r="B43" s="276"/>
      <c r="C43" s="53"/>
      <c r="D43" s="53"/>
      <c r="E43" s="53"/>
      <c r="F43" s="18" t="s">
        <v>119</v>
      </c>
      <c r="G43" s="18" t="str">
        <f>CONCATENATE(F$36," ", D44)</f>
        <v>Applied research Stateaid</v>
      </c>
      <c r="H43" s="18" t="s">
        <v>20</v>
      </c>
      <c r="I43" s="18" t="str">
        <f>CONCATENATE(H43," ", D44)</f>
        <v>Artikkel 28 Stateaid</v>
      </c>
      <c r="J43" s="19" t="s">
        <v>114</v>
      </c>
      <c r="K43" s="20">
        <f>SUM(K44:K48)</f>
        <v>0</v>
      </c>
      <c r="L43" s="152">
        <f>IF(K43&gt;0,K43*E44/100,0)</f>
        <v>0</v>
      </c>
    </row>
    <row r="44" spans="1:12" ht="36" outlineLevel="1" x14ac:dyDescent="0.2">
      <c r="A44" s="330"/>
      <c r="B44" s="284"/>
      <c r="C44" s="333" t="e">
        <f>VLOOKUP(B43,'Project_Base data'!$B$15:$D$18,3,FALSE)</f>
        <v>#N/A</v>
      </c>
      <c r="D44" s="334" t="s">
        <v>77</v>
      </c>
      <c r="E44" s="338" t="e">
        <f>VLOOKUP(CONCATENATE($F$36,C44,D44,'Project_Base data'!$B$20),Sheet4!$F$7:$G$21,2,FALSE)</f>
        <v>#N/A</v>
      </c>
      <c r="F44" s="23" t="s">
        <v>96</v>
      </c>
      <c r="G44" s="52"/>
      <c r="H44" s="52"/>
      <c r="I44" s="52"/>
      <c r="J44" s="11" t="s">
        <v>115</v>
      </c>
      <c r="K44" s="21"/>
      <c r="L44" s="153"/>
    </row>
    <row r="45" spans="1:12" outlineLevel="1" x14ac:dyDescent="0.2">
      <c r="A45" s="331"/>
      <c r="B45" s="284"/>
      <c r="C45" s="333"/>
      <c r="D45" s="334"/>
      <c r="E45" s="338"/>
      <c r="F45" s="24" t="s">
        <v>97</v>
      </c>
      <c r="G45" s="52"/>
      <c r="H45" s="52"/>
      <c r="I45" s="52"/>
      <c r="J45" s="11"/>
      <c r="K45" s="21"/>
      <c r="L45" s="153"/>
    </row>
    <row r="46" spans="1:12" ht="36" outlineLevel="1" x14ac:dyDescent="0.2">
      <c r="A46" s="331"/>
      <c r="B46" s="284"/>
      <c r="C46" s="333"/>
      <c r="D46" s="334"/>
      <c r="E46" s="338"/>
      <c r="F46" s="24" t="s">
        <v>99</v>
      </c>
      <c r="G46" s="52"/>
      <c r="H46" s="52"/>
      <c r="I46" s="52"/>
      <c r="J46" s="11"/>
      <c r="K46" s="21"/>
      <c r="L46" s="153"/>
    </row>
    <row r="47" spans="1:12" ht="60" outlineLevel="1" x14ac:dyDescent="0.2">
      <c r="A47" s="331"/>
      <c r="B47" s="284"/>
      <c r="C47" s="333"/>
      <c r="D47" s="334"/>
      <c r="E47" s="338"/>
      <c r="F47" s="24" t="s">
        <v>100</v>
      </c>
      <c r="G47" s="52"/>
      <c r="H47" s="52"/>
      <c r="I47" s="52"/>
      <c r="J47" s="11"/>
      <c r="K47" s="21"/>
      <c r="L47" s="153"/>
    </row>
    <row r="48" spans="1:12" ht="12.75" outlineLevel="1" thickBot="1" x14ac:dyDescent="0.25">
      <c r="A48" s="331"/>
      <c r="B48" s="284"/>
      <c r="C48" s="333"/>
      <c r="D48" s="334"/>
      <c r="E48" s="338"/>
      <c r="F48" s="25" t="s">
        <v>98</v>
      </c>
      <c r="G48" s="52"/>
      <c r="H48" s="52"/>
      <c r="I48" s="52"/>
      <c r="J48" s="11"/>
      <c r="K48" s="21"/>
      <c r="L48" s="153"/>
    </row>
    <row r="49" spans="1:12" ht="12.75" outlineLevel="1" thickBot="1" x14ac:dyDescent="0.25">
      <c r="A49" s="165" t="s">
        <v>27</v>
      </c>
      <c r="B49" s="276"/>
      <c r="C49" s="53"/>
      <c r="D49" s="53"/>
      <c r="E49" s="53"/>
      <c r="F49" s="18" t="s">
        <v>119</v>
      </c>
      <c r="G49" s="18" t="str">
        <f>CONCATENATE(F$36," ", D50)</f>
        <v xml:space="preserve">Applied research </v>
      </c>
      <c r="H49" s="18" t="s">
        <v>20</v>
      </c>
      <c r="I49" s="18" t="str">
        <f>CONCATENATE(H49," ", D50)</f>
        <v xml:space="preserve">Artikkel 28 </v>
      </c>
      <c r="J49" s="19" t="s">
        <v>110</v>
      </c>
      <c r="K49" s="20">
        <f>SUM(K50:K54)</f>
        <v>0</v>
      </c>
      <c r="L49" s="152">
        <f>IF(K49&gt;0,K49*E50/100,0)</f>
        <v>0</v>
      </c>
    </row>
    <row r="50" spans="1:12" ht="36" outlineLevel="1" x14ac:dyDescent="0.2">
      <c r="A50" s="330"/>
      <c r="B50" s="284"/>
      <c r="C50" s="333" t="e">
        <f>VLOOKUP(B49,'Project_Base data'!$B$15:$D$18,3,FALSE)</f>
        <v>#N/A</v>
      </c>
      <c r="D50" s="334"/>
      <c r="E50" s="338" t="e">
        <f>VLOOKUP(CONCATENATE($F$36,C50,D50,'Project_Base data'!$B$20),Sheet4!$F$7:$G$21,2,FALSE)</f>
        <v>#N/A</v>
      </c>
      <c r="F50" s="23" t="s">
        <v>96</v>
      </c>
      <c r="G50" s="52"/>
      <c r="H50" s="52"/>
      <c r="I50" s="52"/>
      <c r="J50" s="11" t="s">
        <v>115</v>
      </c>
      <c r="K50" s="21">
        <v>0</v>
      </c>
      <c r="L50" s="153"/>
    </row>
    <row r="51" spans="1:12" outlineLevel="1" x14ac:dyDescent="0.2">
      <c r="A51" s="331"/>
      <c r="B51" s="284"/>
      <c r="C51" s="333"/>
      <c r="D51" s="334"/>
      <c r="E51" s="338"/>
      <c r="F51" s="24" t="s">
        <v>97</v>
      </c>
      <c r="G51" s="52"/>
      <c r="H51" s="52"/>
      <c r="I51" s="52"/>
      <c r="J51" s="11"/>
      <c r="K51" s="21"/>
      <c r="L51" s="153"/>
    </row>
    <row r="52" spans="1:12" ht="36" outlineLevel="1" x14ac:dyDescent="0.2">
      <c r="A52" s="331"/>
      <c r="B52" s="284"/>
      <c r="C52" s="333"/>
      <c r="D52" s="334"/>
      <c r="E52" s="338"/>
      <c r="F52" s="24" t="s">
        <v>99</v>
      </c>
      <c r="G52" s="52"/>
      <c r="H52" s="52"/>
      <c r="I52" s="52"/>
      <c r="J52" s="11"/>
      <c r="K52" s="21"/>
      <c r="L52" s="153"/>
    </row>
    <row r="53" spans="1:12" ht="36" customHeight="1" outlineLevel="1" x14ac:dyDescent="0.2">
      <c r="A53" s="331"/>
      <c r="B53" s="284"/>
      <c r="C53" s="333"/>
      <c r="D53" s="334"/>
      <c r="E53" s="338"/>
      <c r="F53" s="24" t="s">
        <v>100</v>
      </c>
      <c r="G53" s="52"/>
      <c r="H53" s="52"/>
      <c r="I53" s="52"/>
      <c r="J53" s="11"/>
      <c r="K53" s="21">
        <v>0</v>
      </c>
      <c r="L53" s="153"/>
    </row>
    <row r="54" spans="1:12" ht="12.75" outlineLevel="1" thickBot="1" x14ac:dyDescent="0.25">
      <c r="A54" s="331"/>
      <c r="B54" s="284"/>
      <c r="C54" s="333"/>
      <c r="D54" s="334"/>
      <c r="E54" s="338"/>
      <c r="F54" s="25" t="s">
        <v>98</v>
      </c>
      <c r="G54" s="52"/>
      <c r="H54" s="52"/>
      <c r="I54" s="52"/>
      <c r="J54" s="11"/>
      <c r="K54" s="21">
        <v>0</v>
      </c>
      <c r="L54" s="153"/>
    </row>
    <row r="55" spans="1:12" ht="33.75" customHeight="1" outlineLevel="1" thickBot="1" x14ac:dyDescent="0.25">
      <c r="A55" s="165" t="s">
        <v>28</v>
      </c>
      <c r="B55" s="285"/>
      <c r="C55" s="54"/>
      <c r="D55" s="54"/>
      <c r="E55" s="55"/>
      <c r="F55" s="18" t="s">
        <v>119</v>
      </c>
      <c r="G55" s="18" t="str">
        <f>CONCATENATE(F$36," ", D56)</f>
        <v xml:space="preserve">Applied research </v>
      </c>
      <c r="H55" s="18" t="s">
        <v>20</v>
      </c>
      <c r="I55" s="18" t="str">
        <f>CONCATENATE(H55," ", D56)</f>
        <v xml:space="preserve">Artikkel 28 </v>
      </c>
      <c r="J55" s="19" t="s">
        <v>111</v>
      </c>
      <c r="K55" s="20">
        <f>SUM(K56:K60)</f>
        <v>0</v>
      </c>
      <c r="L55" s="152">
        <f>IF(K55&gt;0,K55*E56/100,0)</f>
        <v>0</v>
      </c>
    </row>
    <row r="56" spans="1:12" ht="36" outlineLevel="1" x14ac:dyDescent="0.2">
      <c r="A56" s="330"/>
      <c r="B56" s="284"/>
      <c r="C56" s="333" t="e">
        <f>VLOOKUP(B55,'Project_Base data'!$B$15:$D$18,3,FALSE)</f>
        <v>#N/A</v>
      </c>
      <c r="D56" s="334"/>
      <c r="E56" s="338" t="e">
        <f>VLOOKUP(CONCATENATE($F$36,C56,D56,'Project_Base data'!$B$20),Sheet4!$F$7:$G$21,2,FALSE)</f>
        <v>#N/A</v>
      </c>
      <c r="F56" s="23" t="s">
        <v>96</v>
      </c>
      <c r="G56" s="52"/>
      <c r="H56" s="52"/>
      <c r="I56" s="52"/>
      <c r="J56" s="11" t="s">
        <v>115</v>
      </c>
      <c r="K56" s="21">
        <v>0</v>
      </c>
      <c r="L56" s="153"/>
    </row>
    <row r="57" spans="1:12" outlineLevel="1" x14ac:dyDescent="0.2">
      <c r="A57" s="331"/>
      <c r="B57" s="284"/>
      <c r="C57" s="333"/>
      <c r="D57" s="334"/>
      <c r="E57" s="338"/>
      <c r="F57" s="24" t="s">
        <v>97</v>
      </c>
      <c r="G57" s="52"/>
      <c r="H57" s="52"/>
      <c r="I57" s="52"/>
      <c r="J57" s="11"/>
      <c r="K57" s="21"/>
      <c r="L57" s="153"/>
    </row>
    <row r="58" spans="1:12" ht="36" outlineLevel="1" x14ac:dyDescent="0.2">
      <c r="A58" s="331"/>
      <c r="B58" s="284"/>
      <c r="C58" s="333"/>
      <c r="D58" s="334"/>
      <c r="E58" s="338"/>
      <c r="F58" s="24" t="s">
        <v>99</v>
      </c>
      <c r="G58" s="52"/>
      <c r="H58" s="52"/>
      <c r="I58" s="52"/>
      <c r="J58" s="11"/>
      <c r="K58" s="21"/>
      <c r="L58" s="153"/>
    </row>
    <row r="59" spans="1:12" ht="36" customHeight="1" outlineLevel="1" x14ac:dyDescent="0.2">
      <c r="A59" s="331"/>
      <c r="B59" s="284"/>
      <c r="C59" s="333"/>
      <c r="D59" s="334"/>
      <c r="E59" s="338"/>
      <c r="F59" s="24" t="s">
        <v>100</v>
      </c>
      <c r="G59" s="52"/>
      <c r="H59" s="52"/>
      <c r="I59" s="52"/>
      <c r="J59" s="11"/>
      <c r="K59" s="21">
        <v>0</v>
      </c>
      <c r="L59" s="153"/>
    </row>
    <row r="60" spans="1:12" ht="12.75" outlineLevel="1" thickBot="1" x14ac:dyDescent="0.25">
      <c r="A60" s="331"/>
      <c r="B60" s="284"/>
      <c r="C60" s="333"/>
      <c r="D60" s="334"/>
      <c r="E60" s="338"/>
      <c r="F60" s="25" t="s">
        <v>98</v>
      </c>
      <c r="G60" s="52"/>
      <c r="H60" s="52"/>
      <c r="I60" s="52"/>
      <c r="J60" s="11"/>
      <c r="K60" s="21">
        <v>0</v>
      </c>
      <c r="L60" s="153"/>
    </row>
    <row r="61" spans="1:12" ht="12.75" thickBot="1" x14ac:dyDescent="0.25">
      <c r="A61" s="161"/>
      <c r="B61" s="155"/>
      <c r="C61" s="155"/>
      <c r="D61" s="155"/>
      <c r="E61" s="155"/>
      <c r="F61" s="155"/>
      <c r="G61" s="155"/>
      <c r="H61" s="155"/>
      <c r="I61" s="155"/>
      <c r="J61" s="156"/>
      <c r="K61" s="157"/>
      <c r="L61" s="158"/>
    </row>
    <row r="62" spans="1:12" ht="29.25" customHeight="1" x14ac:dyDescent="0.2">
      <c r="A62" s="128"/>
      <c r="B62" s="129"/>
      <c r="C62" s="130"/>
      <c r="D62" s="129"/>
      <c r="E62" s="129"/>
      <c r="F62" s="129"/>
      <c r="G62" s="129"/>
      <c r="H62" s="129"/>
      <c r="I62" s="129"/>
      <c r="J62" s="147" t="s">
        <v>120</v>
      </c>
      <c r="K62" s="129"/>
      <c r="L62" s="131"/>
    </row>
    <row r="63" spans="1:12" ht="20.25" customHeight="1" x14ac:dyDescent="0.2">
      <c r="A63" s="132"/>
      <c r="B63" s="133"/>
      <c r="C63" s="134"/>
      <c r="D63" s="133"/>
      <c r="E63" s="133"/>
      <c r="F63" s="133"/>
      <c r="G63" s="133"/>
      <c r="H63" s="133"/>
      <c r="I63" s="133"/>
      <c r="J63" s="135"/>
      <c r="K63" s="133"/>
      <c r="L63" s="136"/>
    </row>
    <row r="64" spans="1:12" ht="18" customHeight="1" thickBot="1" x14ac:dyDescent="0.25">
      <c r="A64" s="137"/>
      <c r="B64" s="138"/>
      <c r="C64" s="139"/>
      <c r="D64" s="138"/>
      <c r="E64" s="138"/>
      <c r="F64" s="138"/>
      <c r="G64" s="138"/>
      <c r="H64" s="138"/>
      <c r="I64" s="138"/>
      <c r="J64" s="140"/>
      <c r="K64" s="138"/>
      <c r="L64" s="141"/>
    </row>
    <row r="65" spans="1:12" ht="24.75" thickBot="1" x14ac:dyDescent="0.3">
      <c r="A65" s="162"/>
      <c r="B65" s="166" t="s">
        <v>116</v>
      </c>
      <c r="C65" s="288" t="s">
        <v>92</v>
      </c>
      <c r="D65" s="142" t="s">
        <v>103</v>
      </c>
      <c r="E65" s="143" t="s">
        <v>104</v>
      </c>
      <c r="F65" s="144" t="s">
        <v>73</v>
      </c>
      <c r="G65" s="144"/>
      <c r="H65" s="144"/>
      <c r="I65" s="144"/>
      <c r="J65" s="145" t="s">
        <v>117</v>
      </c>
      <c r="K65" s="146">
        <f>K66+K73+K79+K85</f>
        <v>0</v>
      </c>
      <c r="L65" s="163">
        <f>L66+L73+L79+L85</f>
        <v>0</v>
      </c>
    </row>
    <row r="66" spans="1:12" ht="15" x14ac:dyDescent="0.2">
      <c r="A66" s="330" t="s">
        <v>29</v>
      </c>
      <c r="B66" s="278"/>
      <c r="C66" s="49"/>
      <c r="D66" s="49"/>
      <c r="E66" s="49"/>
      <c r="F66" s="18" t="s">
        <v>119</v>
      </c>
      <c r="G66" s="18" t="str">
        <f>CONCATENATE($F$65," ",D68)</f>
        <v>Product development Stateaid</v>
      </c>
      <c r="H66" s="18" t="s">
        <v>20</v>
      </c>
      <c r="I66" s="18" t="str">
        <f>CONCATENATE(H66," ", D68)</f>
        <v>Artikkel 28 Stateaid</v>
      </c>
      <c r="J66" s="19" t="s">
        <v>112</v>
      </c>
      <c r="K66" s="20">
        <f>SUM(K68:K72)</f>
        <v>0</v>
      </c>
      <c r="L66" s="152">
        <f>IF(K66&gt;0,K66*E68/100,0)</f>
        <v>0</v>
      </c>
    </row>
    <row r="67" spans="1:12" ht="15.75" thickBot="1" x14ac:dyDescent="0.25">
      <c r="A67" s="337"/>
      <c r="B67" s="314"/>
      <c r="C67" s="270"/>
      <c r="D67" s="310"/>
      <c r="E67" s="270"/>
      <c r="F67" s="311"/>
      <c r="G67" s="311"/>
      <c r="H67" s="311"/>
      <c r="I67" s="311"/>
      <c r="J67" s="312"/>
      <c r="K67" s="20"/>
      <c r="L67" s="152"/>
    </row>
    <row r="68" spans="1:12" ht="36" x14ac:dyDescent="0.2">
      <c r="A68" s="331"/>
      <c r="B68" s="277"/>
      <c r="C68" s="332" t="e">
        <f>VLOOKUP(B66,'Project_Base data'!$B$15:$D$18,3,FALSE)</f>
        <v>#N/A</v>
      </c>
      <c r="D68" s="334" t="s">
        <v>77</v>
      </c>
      <c r="E68" s="335" t="e">
        <f>VLOOKUP(CONCATENATE($F$65,C68,D68,'Project_Base data'!$B$20),Sheet4!$F$7:$G$21,2,FALSE)</f>
        <v>#N/A</v>
      </c>
      <c r="F68" s="23" t="s">
        <v>96</v>
      </c>
      <c r="G68" s="52"/>
      <c r="H68" s="52"/>
      <c r="I68" s="52"/>
      <c r="J68" s="11" t="s">
        <v>115</v>
      </c>
      <c r="K68" s="21">
        <v>0</v>
      </c>
      <c r="L68" s="153"/>
    </row>
    <row r="69" spans="1:12" x14ac:dyDescent="0.2">
      <c r="A69" s="331"/>
      <c r="B69" s="277"/>
      <c r="C69" s="333"/>
      <c r="D69" s="334"/>
      <c r="E69" s="336"/>
      <c r="F69" s="24" t="s">
        <v>97</v>
      </c>
      <c r="G69" s="52"/>
      <c r="H69" s="52"/>
      <c r="I69" s="52"/>
      <c r="J69" s="11"/>
      <c r="K69" s="21"/>
      <c r="L69" s="153"/>
    </row>
    <row r="70" spans="1:12" ht="36" x14ac:dyDescent="0.2">
      <c r="A70" s="331"/>
      <c r="B70" s="277"/>
      <c r="C70" s="333"/>
      <c r="D70" s="334"/>
      <c r="E70" s="336"/>
      <c r="F70" s="24" t="s">
        <v>99</v>
      </c>
      <c r="G70" s="52"/>
      <c r="H70" s="52"/>
      <c r="I70" s="52"/>
      <c r="J70" s="11"/>
      <c r="K70" s="21"/>
      <c r="L70" s="153"/>
    </row>
    <row r="71" spans="1:12" ht="60" x14ac:dyDescent="0.2">
      <c r="A71" s="331"/>
      <c r="B71" s="277"/>
      <c r="C71" s="333"/>
      <c r="D71" s="334"/>
      <c r="E71" s="336"/>
      <c r="F71" s="24" t="s">
        <v>100</v>
      </c>
      <c r="G71" s="52"/>
      <c r="H71" s="52"/>
      <c r="I71" s="52"/>
      <c r="J71" s="11"/>
      <c r="K71" s="21">
        <v>0</v>
      </c>
      <c r="L71" s="153"/>
    </row>
    <row r="72" spans="1:12" ht="12.75" thickBot="1" x14ac:dyDescent="0.25">
      <c r="A72" s="331"/>
      <c r="B72" s="277"/>
      <c r="C72" s="333"/>
      <c r="D72" s="334"/>
      <c r="E72" s="336"/>
      <c r="F72" s="25" t="s">
        <v>98</v>
      </c>
      <c r="G72" s="52"/>
      <c r="H72" s="52"/>
      <c r="I72" s="52"/>
      <c r="J72" s="11"/>
      <c r="K72" s="21">
        <v>0</v>
      </c>
      <c r="L72" s="153"/>
    </row>
    <row r="73" spans="1:12" ht="12.75" outlineLevel="1" thickBot="1" x14ac:dyDescent="0.25">
      <c r="A73" s="330" t="s">
        <v>30</v>
      </c>
      <c r="B73" s="286"/>
      <c r="C73" s="49"/>
      <c r="D73" s="49"/>
      <c r="E73" s="49"/>
      <c r="F73" s="18" t="s">
        <v>119</v>
      </c>
      <c r="G73" s="18" t="str">
        <f>CONCATENATE($F$65," ",D74)</f>
        <v>Product development Stateaid</v>
      </c>
      <c r="H73" s="18" t="s">
        <v>20</v>
      </c>
      <c r="I73" s="18" t="str">
        <f>CONCATENATE(H73," ", D74)</f>
        <v>Artikkel 28 Stateaid</v>
      </c>
      <c r="J73" s="19" t="s">
        <v>114</v>
      </c>
      <c r="K73" s="20">
        <f>SUM(K74:K78)</f>
        <v>0</v>
      </c>
      <c r="L73" s="152">
        <f>IF(K73&gt;0,K73*E74/100,0)</f>
        <v>0</v>
      </c>
    </row>
    <row r="74" spans="1:12" ht="36" outlineLevel="1" x14ac:dyDescent="0.2">
      <c r="A74" s="331"/>
      <c r="B74" s="277"/>
      <c r="C74" s="332" t="e">
        <f>VLOOKUP(B73,'Project_Base data'!$B$15:$D$18,3,FALSE)</f>
        <v>#N/A</v>
      </c>
      <c r="D74" s="334" t="s">
        <v>77</v>
      </c>
      <c r="E74" s="335" t="e">
        <f>VLOOKUP(CONCATENATE($F$65,C74,D74,'Project_Base data'!$B$20),Sheet4!$F$7:$G$21,2,FALSE)</f>
        <v>#N/A</v>
      </c>
      <c r="F74" s="23" t="s">
        <v>96</v>
      </c>
      <c r="G74" s="52"/>
      <c r="H74" s="52"/>
      <c r="I74" s="52"/>
      <c r="J74" s="11" t="s">
        <v>115</v>
      </c>
      <c r="K74" s="21">
        <v>0</v>
      </c>
      <c r="L74" s="153"/>
    </row>
    <row r="75" spans="1:12" outlineLevel="1" x14ac:dyDescent="0.2">
      <c r="A75" s="331"/>
      <c r="B75" s="277"/>
      <c r="C75" s="333"/>
      <c r="D75" s="334"/>
      <c r="E75" s="336"/>
      <c r="F75" s="24" t="s">
        <v>97</v>
      </c>
      <c r="G75" s="52"/>
      <c r="H75" s="52"/>
      <c r="I75" s="52"/>
      <c r="J75" s="11"/>
      <c r="K75" s="21"/>
      <c r="L75" s="153"/>
    </row>
    <row r="76" spans="1:12" ht="36" outlineLevel="1" x14ac:dyDescent="0.2">
      <c r="A76" s="331"/>
      <c r="B76" s="277"/>
      <c r="C76" s="333"/>
      <c r="D76" s="334"/>
      <c r="E76" s="336"/>
      <c r="F76" s="24" t="s">
        <v>99</v>
      </c>
      <c r="G76" s="52"/>
      <c r="H76" s="52"/>
      <c r="I76" s="52"/>
      <c r="J76" s="11"/>
      <c r="K76" s="21"/>
      <c r="L76" s="153"/>
    </row>
    <row r="77" spans="1:12" ht="60" outlineLevel="1" x14ac:dyDescent="0.2">
      <c r="A77" s="331"/>
      <c r="B77" s="277"/>
      <c r="C77" s="333"/>
      <c r="D77" s="334"/>
      <c r="E77" s="336"/>
      <c r="F77" s="24" t="s">
        <v>100</v>
      </c>
      <c r="G77" s="52"/>
      <c r="H77" s="52"/>
      <c r="I77" s="52"/>
      <c r="J77" s="11"/>
      <c r="K77" s="21">
        <v>0</v>
      </c>
      <c r="L77" s="153"/>
    </row>
    <row r="78" spans="1:12" ht="12.75" outlineLevel="1" thickBot="1" x14ac:dyDescent="0.25">
      <c r="A78" s="331"/>
      <c r="B78" s="277"/>
      <c r="C78" s="333"/>
      <c r="D78" s="334"/>
      <c r="E78" s="336"/>
      <c r="F78" s="25" t="s">
        <v>98</v>
      </c>
      <c r="G78" s="52"/>
      <c r="H78" s="52"/>
      <c r="I78" s="52"/>
      <c r="J78" s="11"/>
      <c r="K78" s="21">
        <v>0</v>
      </c>
      <c r="L78" s="153"/>
    </row>
    <row r="79" spans="1:12" ht="12.75" outlineLevel="1" thickBot="1" x14ac:dyDescent="0.25">
      <c r="A79" s="330" t="s">
        <v>31</v>
      </c>
      <c r="B79" s="286"/>
      <c r="C79" s="49"/>
      <c r="D79" s="49"/>
      <c r="E79" s="49"/>
      <c r="F79" s="18" t="s">
        <v>119</v>
      </c>
      <c r="G79" s="18" t="str">
        <f>CONCATENATE($F$65," ",D80)</f>
        <v xml:space="preserve">Product development </v>
      </c>
      <c r="H79" s="18" t="s">
        <v>20</v>
      </c>
      <c r="I79" s="18" t="str">
        <f>CONCATENATE(H79," ", D80)</f>
        <v xml:space="preserve">Artikkel 28 </v>
      </c>
      <c r="J79" s="19" t="s">
        <v>110</v>
      </c>
      <c r="K79" s="20">
        <f>SUM(K80:K84)</f>
        <v>0</v>
      </c>
      <c r="L79" s="152">
        <f>IF(K79&gt;0,K79*E80/100,0)</f>
        <v>0</v>
      </c>
    </row>
    <row r="80" spans="1:12" ht="36" outlineLevel="1" x14ac:dyDescent="0.2">
      <c r="A80" s="331"/>
      <c r="B80" s="277"/>
      <c r="C80" s="332" t="e">
        <f>VLOOKUP(B79,'Project_Base data'!$B$15:$D$18,3,FALSE)</f>
        <v>#N/A</v>
      </c>
      <c r="D80" s="334"/>
      <c r="E80" s="335" t="e">
        <f>VLOOKUP(CONCATENATE($F$65,C80,D80,'Project_Base data'!$B$20),Sheet4!$F$7:$G$21,2,FALSE)</f>
        <v>#N/A</v>
      </c>
      <c r="F80" s="23" t="s">
        <v>96</v>
      </c>
      <c r="G80" s="52"/>
      <c r="H80" s="52"/>
      <c r="I80" s="52"/>
      <c r="J80" s="11" t="s">
        <v>115</v>
      </c>
      <c r="K80" s="21">
        <v>0</v>
      </c>
      <c r="L80" s="153"/>
    </row>
    <row r="81" spans="1:12" outlineLevel="1" x14ac:dyDescent="0.2">
      <c r="A81" s="331"/>
      <c r="B81" s="277"/>
      <c r="C81" s="333"/>
      <c r="D81" s="334"/>
      <c r="E81" s="336"/>
      <c r="F81" s="24" t="s">
        <v>97</v>
      </c>
      <c r="G81" s="52"/>
      <c r="H81" s="52"/>
      <c r="I81" s="52"/>
      <c r="J81" s="11"/>
      <c r="K81" s="21"/>
      <c r="L81" s="153"/>
    </row>
    <row r="82" spans="1:12" ht="36" outlineLevel="1" x14ac:dyDescent="0.2">
      <c r="A82" s="331"/>
      <c r="B82" s="277"/>
      <c r="C82" s="333"/>
      <c r="D82" s="334"/>
      <c r="E82" s="336"/>
      <c r="F82" s="24" t="s">
        <v>99</v>
      </c>
      <c r="G82" s="52"/>
      <c r="H82" s="52"/>
      <c r="I82" s="52"/>
      <c r="J82" s="11"/>
      <c r="K82" s="21">
        <v>0</v>
      </c>
      <c r="L82" s="153"/>
    </row>
    <row r="83" spans="1:12" ht="60" outlineLevel="1" x14ac:dyDescent="0.2">
      <c r="A83" s="331"/>
      <c r="B83" s="277"/>
      <c r="C83" s="333"/>
      <c r="D83" s="334"/>
      <c r="E83" s="336"/>
      <c r="F83" s="24" t="s">
        <v>100</v>
      </c>
      <c r="G83" s="52"/>
      <c r="H83" s="52"/>
      <c r="I83" s="52"/>
      <c r="J83" s="11"/>
      <c r="K83" s="21">
        <v>0</v>
      </c>
      <c r="L83" s="153"/>
    </row>
    <row r="84" spans="1:12" ht="12.75" outlineLevel="1" thickBot="1" x14ac:dyDescent="0.25">
      <c r="A84" s="331"/>
      <c r="B84" s="277"/>
      <c r="C84" s="333"/>
      <c r="D84" s="334"/>
      <c r="E84" s="336"/>
      <c r="F84" s="25" t="s">
        <v>98</v>
      </c>
      <c r="G84" s="52"/>
      <c r="H84" s="52"/>
      <c r="I84" s="52"/>
      <c r="J84" s="11"/>
      <c r="K84" s="21">
        <v>0</v>
      </c>
      <c r="L84" s="153"/>
    </row>
    <row r="85" spans="1:12" ht="12.75" outlineLevel="1" thickBot="1" x14ac:dyDescent="0.25">
      <c r="A85" s="330" t="s">
        <v>32</v>
      </c>
      <c r="B85" s="286"/>
      <c r="C85" s="49"/>
      <c r="D85" s="49"/>
      <c r="E85" s="49"/>
      <c r="F85" s="18" t="s">
        <v>119</v>
      </c>
      <c r="G85" s="18" t="str">
        <f>CONCATENATE($F$65," ",D86)</f>
        <v xml:space="preserve">Product development </v>
      </c>
      <c r="H85" s="18" t="s">
        <v>20</v>
      </c>
      <c r="I85" s="18" t="str">
        <f>CONCATENATE(H85," ", D86)</f>
        <v xml:space="preserve">Artikkel 28 </v>
      </c>
      <c r="J85" s="19" t="s">
        <v>111</v>
      </c>
      <c r="K85" s="20">
        <f>SUM(K86:K90)</f>
        <v>0</v>
      </c>
      <c r="L85" s="152">
        <f>IF(K85&gt;0,K85*E86/100,0)</f>
        <v>0</v>
      </c>
    </row>
    <row r="86" spans="1:12" ht="36" outlineLevel="1" x14ac:dyDescent="0.2">
      <c r="A86" s="331"/>
      <c r="B86" s="277"/>
      <c r="C86" s="332" t="e">
        <f>VLOOKUP(B85,'Project_Base data'!$B$15:$D$18,3,FALSE)</f>
        <v>#N/A</v>
      </c>
      <c r="D86" s="334"/>
      <c r="E86" s="335" t="e">
        <f>VLOOKUP(CONCATENATE($F$65,C86,D86,'Project_Base data'!$B$20),Sheet4!$F$7:$G$21,2,FALSE)</f>
        <v>#N/A</v>
      </c>
      <c r="F86" s="23" t="s">
        <v>96</v>
      </c>
      <c r="G86" s="52"/>
      <c r="H86" s="52"/>
      <c r="I86" s="52"/>
      <c r="J86" s="11" t="s">
        <v>115</v>
      </c>
      <c r="K86" s="21">
        <v>0</v>
      </c>
      <c r="L86" s="153"/>
    </row>
    <row r="87" spans="1:12" outlineLevel="1" x14ac:dyDescent="0.2">
      <c r="A87" s="331"/>
      <c r="B87" s="277"/>
      <c r="C87" s="333"/>
      <c r="D87" s="334"/>
      <c r="E87" s="336"/>
      <c r="F87" s="24" t="s">
        <v>97</v>
      </c>
      <c r="G87" s="52"/>
      <c r="H87" s="52"/>
      <c r="I87" s="52"/>
      <c r="J87" s="11"/>
      <c r="K87" s="21"/>
      <c r="L87" s="153"/>
    </row>
    <row r="88" spans="1:12" ht="36" outlineLevel="1" x14ac:dyDescent="0.2">
      <c r="A88" s="331"/>
      <c r="B88" s="277"/>
      <c r="C88" s="333"/>
      <c r="D88" s="334"/>
      <c r="E88" s="336"/>
      <c r="F88" s="24" t="s">
        <v>99</v>
      </c>
      <c r="G88" s="52"/>
      <c r="H88" s="52"/>
      <c r="I88" s="52"/>
      <c r="J88" s="11"/>
      <c r="K88" s="21"/>
      <c r="L88" s="153"/>
    </row>
    <row r="89" spans="1:12" ht="36" customHeight="1" outlineLevel="1" x14ac:dyDescent="0.2">
      <c r="A89" s="331"/>
      <c r="B89" s="277"/>
      <c r="C89" s="333"/>
      <c r="D89" s="334"/>
      <c r="E89" s="336"/>
      <c r="F89" s="24" t="s">
        <v>100</v>
      </c>
      <c r="G89" s="52"/>
      <c r="H89" s="52"/>
      <c r="I89" s="52"/>
      <c r="J89" s="11"/>
      <c r="K89" s="21">
        <v>0</v>
      </c>
      <c r="L89" s="153"/>
    </row>
    <row r="90" spans="1:12" ht="12.75" outlineLevel="1" thickBot="1" x14ac:dyDescent="0.25">
      <c r="A90" s="331"/>
      <c r="B90" s="277"/>
      <c r="C90" s="333"/>
      <c r="D90" s="334"/>
      <c r="E90" s="336"/>
      <c r="F90" s="25" t="s">
        <v>98</v>
      </c>
      <c r="G90" s="52"/>
      <c r="H90" s="52"/>
      <c r="I90" s="52"/>
      <c r="J90" s="11"/>
      <c r="K90" s="21">
        <v>0</v>
      </c>
      <c r="L90" s="153"/>
    </row>
    <row r="91" spans="1:12" ht="12.75" thickBot="1" x14ac:dyDescent="0.25">
      <c r="A91" s="161"/>
      <c r="B91" s="155"/>
      <c r="C91" s="155"/>
      <c r="D91" s="155"/>
      <c r="E91" s="155"/>
      <c r="F91" s="155"/>
      <c r="G91" s="155"/>
      <c r="H91" s="155"/>
      <c r="I91" s="155"/>
      <c r="J91" s="156"/>
      <c r="K91" s="157"/>
      <c r="L91" s="158"/>
    </row>
    <row r="92" spans="1:12" ht="21" x14ac:dyDescent="0.2">
      <c r="A92" s="148"/>
      <c r="B92" s="123"/>
      <c r="C92" s="123"/>
      <c r="D92" s="123"/>
      <c r="E92" s="123"/>
      <c r="F92" s="172" t="s">
        <v>107</v>
      </c>
      <c r="G92" s="123"/>
      <c r="H92" s="123"/>
      <c r="I92" s="123"/>
      <c r="J92" s="183"/>
      <c r="K92" s="123"/>
      <c r="L92" s="124"/>
    </row>
    <row r="93" spans="1:12" x14ac:dyDescent="0.2">
      <c r="A93" s="149"/>
      <c r="B93" s="121"/>
      <c r="C93" s="121"/>
      <c r="D93" s="121"/>
      <c r="E93" s="121"/>
      <c r="F93" s="121"/>
      <c r="G93" s="121"/>
      <c r="H93" s="121"/>
      <c r="I93" s="121"/>
      <c r="J93" s="122"/>
      <c r="K93" s="121"/>
      <c r="L93" s="125"/>
    </row>
    <row r="94" spans="1:12" ht="12.75" thickBot="1" x14ac:dyDescent="0.25">
      <c r="A94" s="150"/>
      <c r="B94" s="126"/>
      <c r="C94" s="126"/>
      <c r="D94" s="126"/>
      <c r="E94" s="126"/>
      <c r="F94" s="126"/>
      <c r="G94" s="126"/>
      <c r="H94" s="126"/>
      <c r="I94" s="126"/>
      <c r="J94" s="127"/>
      <c r="K94" s="126"/>
      <c r="L94" s="119"/>
    </row>
    <row r="95" spans="1:12" ht="24" x14ac:dyDescent="0.2">
      <c r="A95" s="173"/>
      <c r="B95" s="174" t="s">
        <v>91</v>
      </c>
      <c r="C95" s="289" t="s">
        <v>102</v>
      </c>
      <c r="D95" s="108" t="s">
        <v>103</v>
      </c>
      <c r="E95" s="109" t="s">
        <v>104</v>
      </c>
      <c r="F95" s="175" t="s">
        <v>105</v>
      </c>
      <c r="G95" s="175"/>
      <c r="H95" s="175"/>
      <c r="I95" s="175"/>
      <c r="J95" s="111" t="s">
        <v>106</v>
      </c>
      <c r="K95" s="112">
        <f>K96+K98+K100+K102</f>
        <v>0</v>
      </c>
      <c r="L95" s="159">
        <f>L96+L98+L100+L102</f>
        <v>0</v>
      </c>
    </row>
    <row r="96" spans="1:12" ht="12.75" thickBot="1" x14ac:dyDescent="0.25">
      <c r="A96" s="151" t="s">
        <v>33</v>
      </c>
      <c r="B96" s="276"/>
      <c r="C96" s="53"/>
      <c r="D96" s="53"/>
      <c r="E96" s="53"/>
      <c r="F96" s="18" t="s">
        <v>119</v>
      </c>
      <c r="G96" s="18" t="str">
        <f>CONCATENATE($F$95," ",D97)</f>
        <v xml:space="preserve">Applying for the initial protection of intellectual property </v>
      </c>
      <c r="H96" s="18" t="s">
        <v>34</v>
      </c>
      <c r="I96" s="18" t="str">
        <f>CONCATENATE(H96," ", D97)</f>
        <v xml:space="preserve">Artikkel 25 </v>
      </c>
      <c r="J96" s="19" t="s">
        <v>108</v>
      </c>
      <c r="K96" s="20">
        <f>SUM(K97:K97)</f>
        <v>0</v>
      </c>
      <c r="L96" s="152">
        <f>K96*E97</f>
        <v>0</v>
      </c>
    </row>
    <row r="97" spans="1:12" ht="58.5" customHeight="1" thickBot="1" x14ac:dyDescent="0.25">
      <c r="A97" s="160"/>
      <c r="B97" s="277"/>
      <c r="C97" s="287" t="e">
        <f>VLOOKUP(B96,'Project_Base data'!$B$15:$D$18,3,FALSE)</f>
        <v>#N/A</v>
      </c>
      <c r="D97" s="279"/>
      <c r="E97" s="26">
        <v>0.5</v>
      </c>
      <c r="F97" s="27" t="s">
        <v>101</v>
      </c>
      <c r="G97" s="52"/>
      <c r="H97" s="52"/>
      <c r="I97" s="52"/>
      <c r="J97" s="11" t="s">
        <v>21</v>
      </c>
      <c r="K97" s="21"/>
      <c r="L97" s="153"/>
    </row>
    <row r="98" spans="1:12" ht="12.75" outlineLevel="1" thickBot="1" x14ac:dyDescent="0.25">
      <c r="A98" s="151" t="s">
        <v>35</v>
      </c>
      <c r="B98" s="276"/>
      <c r="C98" s="53"/>
      <c r="D98" s="53"/>
      <c r="E98" s="53"/>
      <c r="F98" s="18" t="s">
        <v>119</v>
      </c>
      <c r="G98" s="18" t="str">
        <f>CONCATENATE($F$95," ",D99)</f>
        <v xml:space="preserve">Applying for the initial protection of intellectual property </v>
      </c>
      <c r="H98" s="18" t="s">
        <v>34</v>
      </c>
      <c r="I98" s="18" t="str">
        <f>CONCATENATE(H98," ", D99)</f>
        <v xml:space="preserve">Artikkel 25 </v>
      </c>
      <c r="J98" s="19" t="s">
        <v>109</v>
      </c>
      <c r="K98" s="20">
        <f>SUM(K99:K99)</f>
        <v>0</v>
      </c>
      <c r="L98" s="152">
        <f>K98*E99</f>
        <v>0</v>
      </c>
    </row>
    <row r="99" spans="1:12" ht="21.75" customHeight="1" outlineLevel="1" thickBot="1" x14ac:dyDescent="0.25">
      <c r="A99" s="160"/>
      <c r="B99" s="284"/>
      <c r="C99" s="270" t="e">
        <f>VLOOKUP(B98,'Project_Base data'!$B$15:$D$18,3,FALSE)</f>
        <v>#N/A</v>
      </c>
      <c r="D99" s="279"/>
      <c r="E99" s="271">
        <v>0.5</v>
      </c>
      <c r="F99" s="27" t="s">
        <v>101</v>
      </c>
      <c r="G99" s="52"/>
      <c r="H99" s="52"/>
      <c r="I99" s="52"/>
      <c r="J99" s="11" t="s">
        <v>21</v>
      </c>
      <c r="K99" s="21"/>
      <c r="L99" s="153"/>
    </row>
    <row r="100" spans="1:12" ht="12.75" outlineLevel="1" thickBot="1" x14ac:dyDescent="0.25">
      <c r="A100" s="151" t="s">
        <v>36</v>
      </c>
      <c r="B100" s="276"/>
      <c r="C100" s="53"/>
      <c r="D100" s="53"/>
      <c r="E100" s="53"/>
      <c r="F100" s="18" t="s">
        <v>119</v>
      </c>
      <c r="G100" s="18" t="str">
        <f>CONCATENATE($F$95," ",D101)</f>
        <v xml:space="preserve">Applying for the initial protection of intellectual property </v>
      </c>
      <c r="H100" s="18" t="s">
        <v>34</v>
      </c>
      <c r="I100" s="18" t="str">
        <f>CONCATENATE(H100," ", D101)</f>
        <v xml:space="preserve">Artikkel 25 </v>
      </c>
      <c r="J100" s="19" t="s">
        <v>110</v>
      </c>
      <c r="K100" s="20">
        <f>SUM(K101:K101)</f>
        <v>0</v>
      </c>
      <c r="L100" s="152">
        <f>K100*E101</f>
        <v>0</v>
      </c>
    </row>
    <row r="101" spans="1:12" ht="18" customHeight="1" outlineLevel="1" thickBot="1" x14ac:dyDescent="0.25">
      <c r="A101" s="160"/>
      <c r="B101" s="284"/>
      <c r="C101" s="270" t="e">
        <f>VLOOKUP(B100,'Project_Base data'!$B$15:$D$18,3,FALSE)</f>
        <v>#N/A</v>
      </c>
      <c r="D101" s="279"/>
      <c r="E101" s="271">
        <v>0.5</v>
      </c>
      <c r="F101" s="27" t="s">
        <v>101</v>
      </c>
      <c r="G101" s="52"/>
      <c r="H101" s="52"/>
      <c r="I101" s="52"/>
      <c r="J101" s="11" t="s">
        <v>21</v>
      </c>
      <c r="K101" s="21"/>
      <c r="L101" s="153"/>
    </row>
    <row r="102" spans="1:12" ht="24.75" customHeight="1" outlineLevel="1" thickBot="1" x14ac:dyDescent="0.25">
      <c r="A102" s="151" t="s">
        <v>37</v>
      </c>
      <c r="B102" s="276"/>
      <c r="C102" s="53"/>
      <c r="D102" s="53"/>
      <c r="E102" s="53"/>
      <c r="F102" s="18" t="s">
        <v>119</v>
      </c>
      <c r="G102" s="18" t="str">
        <f>CONCATENATE($F$95," ",D103)</f>
        <v xml:space="preserve">Applying for the initial protection of intellectual property </v>
      </c>
      <c r="H102" s="18" t="s">
        <v>34</v>
      </c>
      <c r="I102" s="18" t="str">
        <f>CONCATENATE(H102," ", D103)</f>
        <v xml:space="preserve">Artikkel 25 </v>
      </c>
      <c r="J102" s="19" t="s">
        <v>111</v>
      </c>
      <c r="K102" s="20">
        <f>SUM(K103:K103)</f>
        <v>0</v>
      </c>
      <c r="L102" s="152">
        <f>K102*E103</f>
        <v>0</v>
      </c>
    </row>
    <row r="103" spans="1:12" ht="24.75" outlineLevel="1" thickBot="1" x14ac:dyDescent="0.25">
      <c r="A103" s="160"/>
      <c r="B103" s="284"/>
      <c r="C103" s="270" t="e">
        <f>VLOOKUP(B102,'Project_Base data'!$B$15:$D$18,3,FALSE)</f>
        <v>#N/A</v>
      </c>
      <c r="D103" s="279"/>
      <c r="E103" s="271">
        <v>0.5</v>
      </c>
      <c r="F103" s="27" t="s">
        <v>101</v>
      </c>
      <c r="G103" s="52"/>
      <c r="H103" s="52"/>
      <c r="I103" s="52"/>
      <c r="J103" s="11" t="s">
        <v>21</v>
      </c>
      <c r="K103" s="21"/>
      <c r="L103" s="153"/>
    </row>
    <row r="104" spans="1:12" x14ac:dyDescent="0.2">
      <c r="A104" s="154"/>
      <c r="B104" s="155"/>
      <c r="C104" s="155"/>
      <c r="D104" s="155"/>
      <c r="E104" s="155"/>
      <c r="F104" s="155"/>
      <c r="G104" s="155"/>
      <c r="H104" s="155"/>
      <c r="I104" s="155"/>
      <c r="J104" s="156"/>
      <c r="K104" s="157"/>
      <c r="L104" s="158"/>
    </row>
  </sheetData>
  <mergeCells count="54">
    <mergeCell ref="A2:A4"/>
    <mergeCell ref="B2:B4"/>
    <mergeCell ref="C2:C4"/>
    <mergeCell ref="D2:D4"/>
    <mergeCell ref="E2:E4"/>
    <mergeCell ref="B22:B26"/>
    <mergeCell ref="C22:C26"/>
    <mergeCell ref="D22:D26"/>
    <mergeCell ref="E22:E26"/>
    <mergeCell ref="B10:B14"/>
    <mergeCell ref="J2:J4"/>
    <mergeCell ref="K2:K4"/>
    <mergeCell ref="C16:C20"/>
    <mergeCell ref="D16:D20"/>
    <mergeCell ref="E16:E20"/>
    <mergeCell ref="C10:C14"/>
    <mergeCell ref="D10:D14"/>
    <mergeCell ref="E10:E14"/>
    <mergeCell ref="F2:F4"/>
    <mergeCell ref="A85:A90"/>
    <mergeCell ref="C86:C90"/>
    <mergeCell ref="D86:D90"/>
    <mergeCell ref="E86:E90"/>
    <mergeCell ref="C28:C32"/>
    <mergeCell ref="D28:D32"/>
    <mergeCell ref="E28:E32"/>
    <mergeCell ref="A44:A48"/>
    <mergeCell ref="C44:C48"/>
    <mergeCell ref="D44:D48"/>
    <mergeCell ref="E44:E48"/>
    <mergeCell ref="A38:A42"/>
    <mergeCell ref="C38:C42"/>
    <mergeCell ref="D38:D42"/>
    <mergeCell ref="E38:E42"/>
    <mergeCell ref="A50:A54"/>
    <mergeCell ref="C50:C54"/>
    <mergeCell ref="D50:D54"/>
    <mergeCell ref="E50:E54"/>
    <mergeCell ref="A56:A60"/>
    <mergeCell ref="C56:C60"/>
    <mergeCell ref="D56:D60"/>
    <mergeCell ref="E56:E60"/>
    <mergeCell ref="A79:A84"/>
    <mergeCell ref="C80:C84"/>
    <mergeCell ref="D80:D84"/>
    <mergeCell ref="E80:E84"/>
    <mergeCell ref="A66:A72"/>
    <mergeCell ref="C68:C72"/>
    <mergeCell ref="D68:D72"/>
    <mergeCell ref="E68:E72"/>
    <mergeCell ref="A73:A78"/>
    <mergeCell ref="C74:C78"/>
    <mergeCell ref="D74:D78"/>
    <mergeCell ref="E74:E78"/>
  </mergeCells>
  <conditionalFormatting sqref="K1 K8:K14 K96:K103 K66:K72 L8 K33">
    <cfRule type="containsText" priority="133" operator="containsText" text="Total">
      <formula>NOT(ISERROR(SEARCH("Total",K1)))</formula>
    </cfRule>
  </conditionalFormatting>
  <conditionalFormatting sqref="K73:K78">
    <cfRule type="containsText" priority="128" operator="containsText" text="Total">
      <formula>NOT(ISERROR(SEARCH("Total",K73)))</formula>
    </cfRule>
  </conditionalFormatting>
  <conditionalFormatting sqref="E68:E69">
    <cfRule type="containsText" priority="130" operator="containsText" text="Total">
      <formula>NOT(ISERROR(SEARCH("Total",E68)))</formula>
    </cfRule>
  </conditionalFormatting>
  <conditionalFormatting sqref="K43:K48">
    <cfRule type="containsText" priority="111" operator="containsText" text="Total">
      <formula>NOT(ISERROR(SEARCH("Total",K43)))</formula>
    </cfRule>
  </conditionalFormatting>
  <conditionalFormatting sqref="K36:K42 L36">
    <cfRule type="containsText" priority="112" operator="containsText" text="Total">
      <formula>NOT(ISERROR(SEARCH("Total",K36)))</formula>
    </cfRule>
  </conditionalFormatting>
  <conditionalFormatting sqref="E99">
    <cfRule type="containsText" priority="110" operator="containsText" text="Total">
      <formula>NOT(ISERROR(SEARCH("Total",E99)))</formula>
    </cfRule>
  </conditionalFormatting>
  <conditionalFormatting sqref="K15:K20">
    <cfRule type="containsText" priority="99" operator="containsText" text="Total">
      <formula>NOT(ISERROR(SEARCH("Total",K15)))</formula>
    </cfRule>
  </conditionalFormatting>
  <conditionalFormatting sqref="K21:K26">
    <cfRule type="containsText" priority="98" operator="containsText" text="Total">
      <formula>NOT(ISERROR(SEARCH("Total",K21)))</formula>
    </cfRule>
  </conditionalFormatting>
  <conditionalFormatting sqref="K27:K32">
    <cfRule type="containsText" priority="97" operator="containsText" text="Total">
      <formula>NOT(ISERROR(SEARCH("Total",K27)))</formula>
    </cfRule>
  </conditionalFormatting>
  <conditionalFormatting sqref="K49:K54">
    <cfRule type="containsText" priority="95" operator="containsText" text="Total">
      <formula>NOT(ISERROR(SEARCH("Total",K49)))</formula>
    </cfRule>
  </conditionalFormatting>
  <conditionalFormatting sqref="K55:K60">
    <cfRule type="containsText" priority="94" operator="containsText" text="Total">
      <formula>NOT(ISERROR(SEARCH("Total",K55)))</formula>
    </cfRule>
  </conditionalFormatting>
  <conditionalFormatting sqref="K85:K90">
    <cfRule type="containsText" priority="90" operator="containsText" text="Total">
      <formula>NOT(ISERROR(SEARCH("Total",K85)))</formula>
    </cfRule>
  </conditionalFormatting>
  <conditionalFormatting sqref="K79:K84">
    <cfRule type="containsText" priority="91" operator="containsText" text="Total">
      <formula>NOT(ISERROR(SEARCH("Total",K79)))</formula>
    </cfRule>
  </conditionalFormatting>
  <conditionalFormatting sqref="K65:L65">
    <cfRule type="containsText" priority="30" operator="containsText" text="Total">
      <formula>NOT(ISERROR(SEARCH("Total",K65)))</formula>
    </cfRule>
  </conditionalFormatting>
  <conditionalFormatting sqref="L8">
    <cfRule type="cellIs" dxfId="4" priority="8" operator="greaterThan">
      <formula>20000</formula>
    </cfRule>
  </conditionalFormatting>
  <conditionalFormatting sqref="E74">
    <cfRule type="containsText" priority="7" operator="containsText" text="Total">
      <formula>NOT(ISERROR(SEARCH("Total",E74)))</formula>
    </cfRule>
  </conditionalFormatting>
  <conditionalFormatting sqref="E80:E81">
    <cfRule type="containsText" priority="6" operator="containsText" text="Total">
      <formula>NOT(ISERROR(SEARCH("Total",E80)))</formula>
    </cfRule>
  </conditionalFormatting>
  <conditionalFormatting sqref="E86:E87">
    <cfRule type="containsText" priority="5" operator="containsText" text="Total">
      <formula>NOT(ISERROR(SEARCH("Total",E86)))</formula>
    </cfRule>
  </conditionalFormatting>
  <conditionalFormatting sqref="K95:L95">
    <cfRule type="containsText" priority="1" operator="containsText" text="Total">
      <formula>NOT(ISERROR(SEARCH("Total",K95)))</formula>
    </cfRule>
  </conditionalFormatting>
  <dataValidations count="3">
    <dataValidation type="list" allowBlank="1" showInputMessage="1" showErrorMessage="1" sqref="D33" xr:uid="{A2F19DA2-16C2-43D2-A0E1-5EEE4F90C930}">
      <formula1>"Riigiabi"</formula1>
    </dataValidation>
    <dataValidation type="list" allowBlank="1" showInputMessage="1" showErrorMessage="1" sqref="D10:D14 D16:D20 D22:D26 D28:D32 D38:D42 D44:D48 D50:D54 D56:D60 D68:D72 D74:D78 D80:D84 D86:D90" xr:uid="{DEC6DF59-B791-4D23-8002-787A37605C4C}">
      <formula1>"Stateaid"</formula1>
    </dataValidation>
    <dataValidation type="list" allowBlank="1" showInputMessage="1" showErrorMessage="1" sqref="D97 D99 D101 D103" xr:uid="{EA01BCA3-C0CF-46EA-BC86-D79DB2AC0C0E}">
      <formula1>"Stateaid,Deminimisaid"</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17A9061-501D-469A-844C-27FFDFAF7C27}">
          <x14:formula1>
            <xm:f>'Project_Base data'!$B$15:$B$18</xm:f>
          </x14:formula1>
          <xm:sqref>B102 B9 B15 B21 B27 B37:E37 B43:E43 B49:E49 B55:E55 B66:B67 B73 B79 B85 B96 B98 B100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1EBD1-C047-4BE7-B1B6-910273DD6E61}">
  <dimension ref="A1:D17"/>
  <sheetViews>
    <sheetView workbookViewId="0">
      <selection activeCell="C14" sqref="C14:D14"/>
    </sheetView>
  </sheetViews>
  <sheetFormatPr defaultRowHeight="15" x14ac:dyDescent="0.25"/>
  <cols>
    <col min="1" max="1" width="42.7109375" style="219" customWidth="1"/>
    <col min="2" max="3" width="60.85546875" style="219" customWidth="1"/>
    <col min="4" max="4" width="45.5703125" customWidth="1"/>
  </cols>
  <sheetData>
    <row r="1" spans="1:4" s="1" customFormat="1" ht="30.75" thickBot="1" x14ac:dyDescent="0.3">
      <c r="A1" s="317" t="s">
        <v>124</v>
      </c>
      <c r="B1" s="267" t="s">
        <v>125</v>
      </c>
      <c r="C1" s="267" t="s">
        <v>126</v>
      </c>
      <c r="D1" s="318" t="s">
        <v>127</v>
      </c>
    </row>
    <row r="2" spans="1:4" ht="36.75" x14ac:dyDescent="0.25">
      <c r="A2" s="359" t="s">
        <v>71</v>
      </c>
      <c r="B2" s="23" t="s">
        <v>96</v>
      </c>
      <c r="C2" s="203"/>
      <c r="D2" s="203"/>
    </row>
    <row r="3" spans="1:4" x14ac:dyDescent="0.25">
      <c r="A3" s="360"/>
      <c r="B3" s="24" t="s">
        <v>97</v>
      </c>
      <c r="C3" s="304"/>
      <c r="D3" s="304"/>
    </row>
    <row r="4" spans="1:4" ht="48.75" x14ac:dyDescent="0.25">
      <c r="A4" s="360"/>
      <c r="B4" s="24" t="s">
        <v>99</v>
      </c>
      <c r="C4" s="304" t="s">
        <v>128</v>
      </c>
      <c r="D4" s="304" t="s">
        <v>128</v>
      </c>
    </row>
    <row r="5" spans="1:4" ht="60.75" x14ac:dyDescent="0.25">
      <c r="A5" s="360"/>
      <c r="B5" s="24" t="s">
        <v>100</v>
      </c>
      <c r="C5" s="75"/>
      <c r="D5" s="75"/>
    </row>
    <row r="6" spans="1:4" ht="15.75" thickBot="1" x14ac:dyDescent="0.3">
      <c r="A6" s="361"/>
      <c r="B6" s="25" t="s">
        <v>98</v>
      </c>
      <c r="C6" s="204"/>
      <c r="D6" s="204"/>
    </row>
    <row r="7" spans="1:4" ht="36.75" x14ac:dyDescent="0.25">
      <c r="A7" s="359" t="s">
        <v>72</v>
      </c>
      <c r="B7" s="23" t="s">
        <v>96</v>
      </c>
      <c r="C7" s="203"/>
      <c r="D7" s="203"/>
    </row>
    <row r="8" spans="1:4" x14ac:dyDescent="0.25">
      <c r="A8" s="360"/>
      <c r="B8" s="24" t="s">
        <v>97</v>
      </c>
      <c r="C8" s="75"/>
      <c r="D8" s="75"/>
    </row>
    <row r="9" spans="1:4" ht="48.75" x14ac:dyDescent="0.25">
      <c r="A9" s="360"/>
      <c r="B9" s="24" t="s">
        <v>99</v>
      </c>
      <c r="C9" s="304" t="s">
        <v>128</v>
      </c>
      <c r="D9" s="304" t="s">
        <v>128</v>
      </c>
    </row>
    <row r="10" spans="1:4" ht="60.75" x14ac:dyDescent="0.25">
      <c r="A10" s="360"/>
      <c r="B10" s="24" t="s">
        <v>100</v>
      </c>
      <c r="C10" s="75"/>
      <c r="D10" s="75"/>
    </row>
    <row r="11" spans="1:4" ht="15.75" thickBot="1" x14ac:dyDescent="0.3">
      <c r="A11" s="361"/>
      <c r="B11" s="25" t="s">
        <v>98</v>
      </c>
      <c r="C11" s="204"/>
      <c r="D11" s="204"/>
    </row>
    <row r="12" spans="1:4" ht="36.75" x14ac:dyDescent="0.25">
      <c r="A12" s="359" t="s">
        <v>122</v>
      </c>
      <c r="B12" s="23" t="s">
        <v>96</v>
      </c>
      <c r="C12" s="203"/>
      <c r="D12" s="203"/>
    </row>
    <row r="13" spans="1:4" x14ac:dyDescent="0.25">
      <c r="A13" s="360"/>
      <c r="B13" s="24" t="s">
        <v>97</v>
      </c>
      <c r="C13" s="75"/>
      <c r="D13" s="75"/>
    </row>
    <row r="14" spans="1:4" ht="48.75" x14ac:dyDescent="0.25">
      <c r="A14" s="360"/>
      <c r="B14" s="24" t="s">
        <v>99</v>
      </c>
      <c r="C14" s="304" t="s">
        <v>128</v>
      </c>
      <c r="D14" s="304" t="s">
        <v>128</v>
      </c>
    </row>
    <row r="15" spans="1:4" ht="60.75" x14ac:dyDescent="0.25">
      <c r="A15" s="360"/>
      <c r="B15" s="24" t="s">
        <v>100</v>
      </c>
      <c r="C15" s="75"/>
      <c r="D15" s="75"/>
    </row>
    <row r="16" spans="1:4" ht="15.75" thickBot="1" x14ac:dyDescent="0.3">
      <c r="A16" s="361"/>
      <c r="B16" s="25" t="s">
        <v>98</v>
      </c>
      <c r="C16" s="204"/>
      <c r="D16" s="204"/>
    </row>
    <row r="17" spans="1:4" ht="25.5" thickBot="1" x14ac:dyDescent="0.3">
      <c r="A17" s="315" t="s">
        <v>123</v>
      </c>
      <c r="B17" s="316" t="s">
        <v>101</v>
      </c>
      <c r="C17" s="291"/>
      <c r="D17" s="291"/>
    </row>
  </sheetData>
  <mergeCells count="3">
    <mergeCell ref="A2:A6"/>
    <mergeCell ref="A7:A11"/>
    <mergeCell ref="A12:A1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4720D-E4A2-4A3C-B24C-9BF6107A5ED4}">
  <dimension ref="A1:J8"/>
  <sheetViews>
    <sheetView workbookViewId="0">
      <selection activeCell="C4" sqref="C4"/>
    </sheetView>
  </sheetViews>
  <sheetFormatPr defaultRowHeight="15" x14ac:dyDescent="0.25"/>
  <cols>
    <col min="1" max="1" width="31.42578125" customWidth="1"/>
    <col min="2" max="2" width="26.7109375" customWidth="1"/>
    <col min="3" max="3" width="23.140625" customWidth="1"/>
    <col min="4" max="4" width="26.5703125" customWidth="1"/>
    <col min="5" max="5" width="16.5703125" customWidth="1"/>
    <col min="6" max="6" width="15.85546875" customWidth="1"/>
    <col min="7" max="7" width="19.7109375" customWidth="1"/>
    <col min="8" max="8" width="28.42578125" customWidth="1"/>
    <col min="9" max="10" width="31.42578125" customWidth="1"/>
  </cols>
  <sheetData>
    <row r="1" spans="1:10" ht="180" x14ac:dyDescent="0.25">
      <c r="A1" s="303" t="s">
        <v>129</v>
      </c>
      <c r="B1" s="303" t="s">
        <v>130</v>
      </c>
      <c r="C1" s="303" t="s">
        <v>131</v>
      </c>
      <c r="D1" s="303" t="s">
        <v>132</v>
      </c>
      <c r="E1" s="303" t="s">
        <v>133</v>
      </c>
      <c r="F1" s="303" t="s">
        <v>134</v>
      </c>
      <c r="G1" s="303" t="s">
        <v>135</v>
      </c>
      <c r="H1" s="303" t="s">
        <v>136</v>
      </c>
      <c r="I1" s="303" t="s">
        <v>137</v>
      </c>
      <c r="J1" s="303" t="s">
        <v>138</v>
      </c>
    </row>
    <row r="2" spans="1:10" x14ac:dyDescent="0.25">
      <c r="A2" s="292"/>
      <c r="B2" s="308"/>
      <c r="C2" s="308"/>
      <c r="D2" s="293"/>
      <c r="E2" s="294"/>
      <c r="F2" s="294">
        <f>E2*1.338</f>
        <v>0</v>
      </c>
      <c r="G2" s="295"/>
      <c r="H2" s="294">
        <f>F2*G2</f>
        <v>0</v>
      </c>
      <c r="I2" s="296"/>
      <c r="J2" s="297">
        <f>H2*I2</f>
        <v>0</v>
      </c>
    </row>
    <row r="3" spans="1:10" x14ac:dyDescent="0.25">
      <c r="A3" s="305"/>
      <c r="B3" s="309"/>
      <c r="C3" s="309"/>
      <c r="D3" s="306"/>
      <c r="E3" s="294"/>
      <c r="F3" s="294">
        <f t="shared" ref="F3:F7" si="0">E3*1.338</f>
        <v>0</v>
      </c>
      <c r="G3" s="295"/>
      <c r="H3" s="294">
        <f t="shared" ref="H3:H7" si="1">F3*G3</f>
        <v>0</v>
      </c>
      <c r="I3" s="296"/>
      <c r="J3" s="297">
        <f t="shared" ref="J3:J6" si="2">H3*I3</f>
        <v>0</v>
      </c>
    </row>
    <row r="4" spans="1:10" x14ac:dyDescent="0.25">
      <c r="A4" s="305"/>
      <c r="B4" s="309"/>
      <c r="C4" s="309"/>
      <c r="D4" s="306"/>
      <c r="E4" s="294"/>
      <c r="F4" s="294">
        <f t="shared" si="0"/>
        <v>0</v>
      </c>
      <c r="G4" s="295"/>
      <c r="H4" s="294">
        <f t="shared" si="1"/>
        <v>0</v>
      </c>
      <c r="I4" s="296"/>
      <c r="J4" s="297">
        <f t="shared" si="2"/>
        <v>0</v>
      </c>
    </row>
    <row r="5" spans="1:10" x14ac:dyDescent="0.25">
      <c r="A5" s="305"/>
      <c r="B5" s="309"/>
      <c r="C5" s="309"/>
      <c r="D5" s="306"/>
      <c r="E5" s="294"/>
      <c r="F5" s="294">
        <f t="shared" si="0"/>
        <v>0</v>
      </c>
      <c r="G5" s="295"/>
      <c r="H5" s="294">
        <f t="shared" si="1"/>
        <v>0</v>
      </c>
      <c r="I5" s="296"/>
      <c r="J5" s="297">
        <f t="shared" si="2"/>
        <v>0</v>
      </c>
    </row>
    <row r="6" spans="1:10" x14ac:dyDescent="0.25">
      <c r="A6" s="305"/>
      <c r="B6" s="309"/>
      <c r="C6" s="309"/>
      <c r="D6" s="306"/>
      <c r="E6" s="294"/>
      <c r="F6" s="294">
        <f t="shared" si="0"/>
        <v>0</v>
      </c>
      <c r="G6" s="295"/>
      <c r="H6" s="294">
        <f t="shared" si="1"/>
        <v>0</v>
      </c>
      <c r="I6" s="296"/>
      <c r="J6" s="297">
        <f t="shared" si="2"/>
        <v>0</v>
      </c>
    </row>
    <row r="7" spans="1:10" x14ac:dyDescent="0.25">
      <c r="A7" s="305"/>
      <c r="B7" s="309"/>
      <c r="C7" s="309"/>
      <c r="D7" s="306"/>
      <c r="E7" s="294"/>
      <c r="F7" s="294">
        <f t="shared" si="0"/>
        <v>0</v>
      </c>
      <c r="G7" s="295"/>
      <c r="H7" s="294">
        <f t="shared" si="1"/>
        <v>0</v>
      </c>
      <c r="I7" s="296"/>
      <c r="J7" s="297">
        <f>H7*I7</f>
        <v>0</v>
      </c>
    </row>
    <row r="8" spans="1:10" x14ac:dyDescent="0.25">
      <c r="A8" s="298"/>
      <c r="B8" s="309"/>
      <c r="C8" s="309"/>
      <c r="D8" s="307"/>
      <c r="E8" s="299"/>
      <c r="F8" s="300"/>
      <c r="G8" s="300"/>
      <c r="H8" s="300"/>
      <c r="I8" s="301" t="s">
        <v>139</v>
      </c>
      <c r="J8" s="302">
        <f>SUM(J2:J7)</f>
        <v>0</v>
      </c>
    </row>
  </sheetData>
  <dataValidations count="1">
    <dataValidation type="list" allowBlank="1" showInputMessage="1" showErrorMessage="1" sqref="C2:C7" xr:uid="{FBBAFD38-2F11-490C-A681-C2C653090D58}">
      <formula1>"Feasibility study, Applied research, Experimental development, IP protection"</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6E53D-4639-4397-A13E-658A8765173D}">
  <dimension ref="A1:AR37"/>
  <sheetViews>
    <sheetView workbookViewId="0">
      <selection activeCell="B10" sqref="B10"/>
    </sheetView>
  </sheetViews>
  <sheetFormatPr defaultColWidth="9.140625" defaultRowHeight="15" x14ac:dyDescent="0.25"/>
  <cols>
    <col min="1" max="1" width="6.85546875" customWidth="1"/>
    <col min="2" max="2" width="18.140625" customWidth="1"/>
    <col min="3" max="3" width="25" customWidth="1"/>
    <col min="4" max="4" width="45.7109375" customWidth="1"/>
    <col min="5" max="5" width="23.85546875" customWidth="1"/>
    <col min="6" max="6" width="20.85546875" customWidth="1"/>
    <col min="7" max="7" width="12.7109375" customWidth="1"/>
    <col min="8" max="8" width="15.7109375" style="219" customWidth="1"/>
    <col min="9" max="19" width="3.7109375" bestFit="1" customWidth="1"/>
    <col min="20" max="20" width="7" bestFit="1" customWidth="1"/>
    <col min="21" max="31" width="3.7109375" bestFit="1" customWidth="1"/>
    <col min="32" max="32" width="7" bestFit="1" customWidth="1"/>
    <col min="33" max="44" width="3.7109375" bestFit="1" customWidth="1"/>
  </cols>
  <sheetData>
    <row r="1" spans="1:44" ht="41.25" customHeight="1" x14ac:dyDescent="0.25">
      <c r="B1" s="368" t="s">
        <v>193</v>
      </c>
      <c r="C1" s="369"/>
      <c r="D1" s="369"/>
      <c r="I1" s="220"/>
      <c r="J1" s="220"/>
      <c r="K1" s="220"/>
      <c r="L1" s="220"/>
      <c r="M1" s="220"/>
      <c r="N1" s="220"/>
      <c r="O1" s="220"/>
      <c r="P1" s="220"/>
      <c r="Q1" s="220"/>
      <c r="R1" s="220"/>
      <c r="S1" s="220"/>
      <c r="T1" s="221"/>
      <c r="U1" s="220"/>
      <c r="V1" s="220"/>
      <c r="W1" s="220"/>
      <c r="X1" s="220"/>
      <c r="Y1" s="220"/>
      <c r="Z1" s="222"/>
      <c r="AF1" s="223"/>
    </row>
    <row r="2" spans="1:44" s="227" customFormat="1" ht="106.5" x14ac:dyDescent="0.25">
      <c r="A2" s="224" t="s">
        <v>140</v>
      </c>
      <c r="B2" s="224" t="s">
        <v>141</v>
      </c>
      <c r="C2" s="225" t="s">
        <v>142</v>
      </c>
      <c r="D2" s="225" t="s">
        <v>143</v>
      </c>
      <c r="E2" s="225" t="s">
        <v>144</v>
      </c>
      <c r="F2" s="225" t="s">
        <v>145</v>
      </c>
      <c r="G2" s="225" t="s">
        <v>146</v>
      </c>
      <c r="H2" s="225" t="s">
        <v>147</v>
      </c>
      <c r="I2" s="226" t="s">
        <v>148</v>
      </c>
      <c r="J2" s="226" t="s">
        <v>149</v>
      </c>
      <c r="K2" s="226" t="s">
        <v>150</v>
      </c>
      <c r="L2" s="226" t="s">
        <v>151</v>
      </c>
      <c r="M2" s="226" t="s">
        <v>152</v>
      </c>
      <c r="N2" s="226" t="s">
        <v>153</v>
      </c>
      <c r="O2" s="226" t="s">
        <v>154</v>
      </c>
      <c r="P2" s="226" t="s">
        <v>155</v>
      </c>
      <c r="Q2" s="226" t="s">
        <v>156</v>
      </c>
      <c r="R2" s="226" t="s">
        <v>157</v>
      </c>
      <c r="S2" s="226" t="s">
        <v>158</v>
      </c>
      <c r="T2" s="226" t="s">
        <v>159</v>
      </c>
      <c r="U2" s="226" t="s">
        <v>160</v>
      </c>
      <c r="V2" s="226" t="s">
        <v>161</v>
      </c>
      <c r="W2" s="226" t="s">
        <v>162</v>
      </c>
      <c r="X2" s="226" t="s">
        <v>163</v>
      </c>
      <c r="Y2" s="226" t="s">
        <v>164</v>
      </c>
      <c r="Z2" s="226" t="s">
        <v>165</v>
      </c>
      <c r="AA2" s="226" t="s">
        <v>166</v>
      </c>
      <c r="AB2" s="226" t="s">
        <v>167</v>
      </c>
      <c r="AC2" s="226" t="s">
        <v>168</v>
      </c>
      <c r="AD2" s="226" t="s">
        <v>169</v>
      </c>
      <c r="AE2" s="226" t="s">
        <v>170</v>
      </c>
      <c r="AF2" s="226" t="s">
        <v>171</v>
      </c>
      <c r="AG2" s="226" t="s">
        <v>172</v>
      </c>
      <c r="AH2" s="226" t="s">
        <v>173</v>
      </c>
      <c r="AI2" s="226" t="s">
        <v>174</v>
      </c>
      <c r="AJ2" s="226" t="s">
        <v>175</v>
      </c>
      <c r="AK2" s="226" t="s">
        <v>176</v>
      </c>
      <c r="AL2" s="226" t="s">
        <v>177</v>
      </c>
      <c r="AM2" s="226" t="s">
        <v>178</v>
      </c>
      <c r="AN2" s="226" t="s">
        <v>179</v>
      </c>
      <c r="AO2" s="226" t="s">
        <v>180</v>
      </c>
      <c r="AP2" s="226" t="s">
        <v>181</v>
      </c>
      <c r="AQ2" s="226" t="s">
        <v>182</v>
      </c>
      <c r="AR2" s="226" t="s">
        <v>183</v>
      </c>
    </row>
    <row r="3" spans="1:44" s="250" customFormat="1" ht="30" x14ac:dyDescent="0.25">
      <c r="A3" s="362" t="s">
        <v>184</v>
      </c>
      <c r="B3" s="365" t="s">
        <v>185</v>
      </c>
      <c r="C3" s="244" t="s">
        <v>186</v>
      </c>
      <c r="D3" s="244" t="s">
        <v>187</v>
      </c>
      <c r="E3" s="245">
        <v>20000</v>
      </c>
      <c r="F3" s="245"/>
      <c r="G3" s="246"/>
      <c r="H3" s="247"/>
      <c r="I3" s="248"/>
      <c r="J3" s="248"/>
      <c r="K3" s="248"/>
      <c r="L3" s="248"/>
      <c r="M3" s="248"/>
      <c r="N3" s="248"/>
      <c r="O3" s="248"/>
      <c r="P3" s="248"/>
      <c r="Q3" s="248"/>
      <c r="R3" s="248"/>
      <c r="S3" s="248"/>
      <c r="T3" s="248"/>
      <c r="U3" s="248"/>
      <c r="V3" s="248"/>
      <c r="W3" s="248"/>
      <c r="X3" s="248"/>
      <c r="Y3" s="248"/>
      <c r="Z3" s="248"/>
      <c r="AA3" s="249"/>
      <c r="AB3" s="249"/>
      <c r="AC3" s="249"/>
      <c r="AD3" s="249"/>
      <c r="AE3" s="249"/>
      <c r="AF3" s="249"/>
      <c r="AG3" s="249"/>
      <c r="AH3" s="249"/>
      <c r="AI3" s="249"/>
      <c r="AJ3" s="249"/>
      <c r="AK3" s="249"/>
      <c r="AL3" s="249"/>
      <c r="AM3" s="249"/>
      <c r="AN3" s="249"/>
      <c r="AO3" s="249"/>
      <c r="AP3" s="249"/>
      <c r="AQ3" s="249"/>
      <c r="AR3" s="249"/>
    </row>
    <row r="4" spans="1:44" s="257" customFormat="1" ht="45" x14ac:dyDescent="0.25">
      <c r="A4" s="363"/>
      <c r="B4" s="366"/>
      <c r="C4" s="244" t="s">
        <v>188</v>
      </c>
      <c r="D4" s="244" t="s">
        <v>189</v>
      </c>
      <c r="E4" s="251">
        <v>50000</v>
      </c>
      <c r="F4" s="251"/>
      <c r="G4" s="252"/>
      <c r="H4" s="253"/>
      <c r="I4" s="254"/>
      <c r="J4" s="254"/>
      <c r="K4" s="254"/>
      <c r="L4" s="254"/>
      <c r="M4" s="254"/>
      <c r="N4" s="254"/>
      <c r="O4" s="254"/>
      <c r="P4" s="254"/>
      <c r="Q4" s="254"/>
      <c r="R4" s="254"/>
      <c r="S4" s="254"/>
      <c r="T4" s="254"/>
      <c r="U4" s="254"/>
      <c r="V4" s="254"/>
      <c r="W4" s="254"/>
      <c r="X4" s="254"/>
      <c r="Y4" s="254"/>
      <c r="Z4" s="255"/>
      <c r="AA4" s="256"/>
      <c r="AB4" s="256"/>
      <c r="AC4" s="256"/>
      <c r="AD4" s="256"/>
      <c r="AE4" s="256"/>
      <c r="AF4" s="256"/>
      <c r="AG4" s="256"/>
      <c r="AH4" s="256"/>
      <c r="AI4" s="256"/>
      <c r="AJ4" s="256"/>
      <c r="AK4" s="256"/>
      <c r="AL4" s="256"/>
      <c r="AM4" s="256"/>
      <c r="AN4" s="256"/>
      <c r="AO4" s="256"/>
      <c r="AP4" s="256"/>
      <c r="AQ4" s="256"/>
      <c r="AR4" s="256"/>
    </row>
    <row r="5" spans="1:44" s="257" customFormat="1" x14ac:dyDescent="0.25">
      <c r="A5" s="364"/>
      <c r="B5" s="367"/>
      <c r="C5" s="244" t="s">
        <v>190</v>
      </c>
      <c r="D5" s="244" t="s">
        <v>191</v>
      </c>
      <c r="E5" s="251">
        <v>5000</v>
      </c>
      <c r="F5" s="251"/>
      <c r="G5" s="252"/>
      <c r="H5" s="253"/>
      <c r="I5" s="254"/>
      <c r="J5" s="254"/>
      <c r="K5" s="254"/>
      <c r="L5" s="254"/>
      <c r="M5" s="254"/>
      <c r="N5" s="254"/>
      <c r="O5" s="254"/>
      <c r="P5" s="254"/>
      <c r="Q5" s="254"/>
      <c r="R5" s="254"/>
      <c r="S5" s="254"/>
      <c r="T5" s="254"/>
      <c r="U5" s="254"/>
      <c r="V5" s="254"/>
      <c r="W5" s="254"/>
      <c r="X5" s="254"/>
      <c r="Y5" s="254"/>
      <c r="Z5" s="255"/>
      <c r="AA5" s="256"/>
      <c r="AB5" s="256"/>
      <c r="AC5" s="256"/>
      <c r="AD5" s="256"/>
      <c r="AE5" s="256"/>
      <c r="AF5" s="256"/>
      <c r="AG5" s="256"/>
      <c r="AH5" s="256"/>
      <c r="AI5" s="256"/>
      <c r="AJ5" s="256"/>
      <c r="AK5" s="256"/>
      <c r="AL5" s="256"/>
      <c r="AM5" s="256"/>
      <c r="AN5" s="256"/>
      <c r="AO5" s="256"/>
      <c r="AP5" s="256"/>
      <c r="AQ5" s="256"/>
      <c r="AR5" s="256"/>
    </row>
    <row r="6" spans="1:44" x14ac:dyDescent="0.25">
      <c r="A6" s="232"/>
      <c r="B6" s="228"/>
      <c r="C6" s="242"/>
      <c r="D6" s="229"/>
      <c r="E6" s="243"/>
      <c r="F6" s="243"/>
      <c r="G6" s="230"/>
      <c r="H6" s="231"/>
      <c r="I6" s="233"/>
      <c r="J6" s="233"/>
      <c r="K6" s="233"/>
      <c r="L6" s="233"/>
      <c r="M6" s="233"/>
      <c r="N6" s="233"/>
      <c r="O6" s="233"/>
      <c r="P6" s="233"/>
      <c r="Q6" s="233"/>
      <c r="R6" s="233"/>
      <c r="S6" s="233"/>
      <c r="T6" s="233"/>
      <c r="U6" s="233"/>
      <c r="V6" s="233"/>
      <c r="W6" s="233"/>
      <c r="X6" s="233"/>
      <c r="Y6" s="233"/>
      <c r="Z6" s="234"/>
      <c r="AA6" s="235"/>
      <c r="AB6" s="235"/>
      <c r="AC6" s="235"/>
      <c r="AD6" s="235"/>
      <c r="AE6" s="235"/>
      <c r="AF6" s="235"/>
      <c r="AG6" s="235"/>
      <c r="AH6" s="235"/>
      <c r="AI6" s="235"/>
      <c r="AJ6" s="235"/>
      <c r="AK6" s="235"/>
      <c r="AL6" s="235"/>
      <c r="AM6" s="235"/>
      <c r="AN6" s="235"/>
      <c r="AO6" s="235"/>
      <c r="AP6" s="235"/>
      <c r="AQ6" s="235"/>
      <c r="AR6" s="235"/>
    </row>
    <row r="7" spans="1:44" x14ac:dyDescent="0.25">
      <c r="A7" s="232"/>
      <c r="B7" s="228"/>
      <c r="C7" s="228"/>
      <c r="D7" s="229"/>
      <c r="E7" s="243"/>
      <c r="F7" s="243"/>
      <c r="G7" s="230"/>
      <c r="H7" s="231"/>
      <c r="I7" s="233"/>
      <c r="J7" s="233"/>
      <c r="K7" s="233"/>
      <c r="L7" s="233"/>
      <c r="M7" s="233"/>
      <c r="N7" s="233"/>
      <c r="O7" s="233"/>
      <c r="P7" s="233"/>
      <c r="Q7" s="233"/>
      <c r="R7" s="233"/>
      <c r="S7" s="233"/>
      <c r="T7" s="233"/>
      <c r="U7" s="233"/>
      <c r="V7" s="233"/>
      <c r="W7" s="233"/>
      <c r="X7" s="233"/>
      <c r="Y7" s="233"/>
      <c r="Z7" s="234"/>
      <c r="AA7" s="235"/>
      <c r="AB7" s="235"/>
      <c r="AC7" s="235"/>
      <c r="AD7" s="235"/>
      <c r="AE7" s="235"/>
      <c r="AF7" s="235"/>
      <c r="AG7" s="235"/>
      <c r="AH7" s="235"/>
      <c r="AI7" s="235"/>
      <c r="AJ7" s="235"/>
      <c r="AK7" s="235"/>
      <c r="AL7" s="235"/>
      <c r="AM7" s="235"/>
      <c r="AN7" s="235"/>
      <c r="AO7" s="235"/>
      <c r="AP7" s="235"/>
      <c r="AQ7" s="235"/>
      <c r="AR7" s="235"/>
    </row>
    <row r="8" spans="1:44" x14ac:dyDescent="0.25">
      <c r="A8" s="232"/>
      <c r="B8" s="228"/>
      <c r="C8" s="228"/>
      <c r="D8" s="229"/>
      <c r="E8" s="243"/>
      <c r="F8" s="243"/>
      <c r="G8" s="230"/>
      <c r="H8" s="231"/>
      <c r="I8" s="233"/>
      <c r="J8" s="233"/>
      <c r="K8" s="233"/>
      <c r="L8" s="233"/>
      <c r="M8" s="233"/>
      <c r="N8" s="233"/>
      <c r="O8" s="233"/>
      <c r="P8" s="233"/>
      <c r="Q8" s="233"/>
      <c r="R8" s="233"/>
      <c r="S8" s="233"/>
      <c r="T8" s="233"/>
      <c r="U8" s="233"/>
      <c r="V8" s="233"/>
      <c r="W8" s="233"/>
      <c r="X8" s="233"/>
      <c r="Y8" s="233"/>
      <c r="Z8" s="234"/>
      <c r="AA8" s="235"/>
      <c r="AB8" s="235"/>
      <c r="AC8" s="235"/>
      <c r="AD8" s="235"/>
      <c r="AE8" s="235"/>
      <c r="AF8" s="235"/>
      <c r="AG8" s="235"/>
      <c r="AH8" s="235"/>
      <c r="AI8" s="235"/>
      <c r="AJ8" s="235"/>
      <c r="AK8" s="235"/>
      <c r="AL8" s="235"/>
      <c r="AM8" s="235"/>
      <c r="AN8" s="235"/>
      <c r="AO8" s="235"/>
      <c r="AP8" s="235"/>
      <c r="AQ8" s="235"/>
      <c r="AR8" s="235"/>
    </row>
    <row r="9" spans="1:44" x14ac:dyDescent="0.25">
      <c r="A9" s="232"/>
      <c r="B9" s="228"/>
      <c r="C9" s="228"/>
      <c r="D9" s="229"/>
      <c r="E9" s="243"/>
      <c r="F9" s="243"/>
      <c r="G9" s="230"/>
      <c r="H9" s="231"/>
      <c r="I9" s="233"/>
      <c r="J9" s="233"/>
      <c r="K9" s="233"/>
      <c r="L9" s="233"/>
      <c r="M9" s="233"/>
      <c r="N9" s="233"/>
      <c r="O9" s="233"/>
      <c r="P9" s="233"/>
      <c r="Q9" s="233"/>
      <c r="R9" s="233"/>
      <c r="S9" s="233"/>
      <c r="T9" s="233"/>
      <c r="U9" s="233"/>
      <c r="V9" s="233"/>
      <c r="W9" s="233"/>
      <c r="X9" s="233"/>
      <c r="Y9" s="233"/>
      <c r="Z9" s="234"/>
      <c r="AA9" s="235"/>
      <c r="AB9" s="235"/>
      <c r="AC9" s="235"/>
      <c r="AD9" s="235"/>
      <c r="AE9" s="235"/>
      <c r="AF9" s="235"/>
      <c r="AG9" s="235"/>
      <c r="AH9" s="235"/>
      <c r="AI9" s="235"/>
      <c r="AJ9" s="235"/>
      <c r="AK9" s="235"/>
      <c r="AL9" s="235"/>
      <c r="AM9" s="235"/>
      <c r="AN9" s="235"/>
      <c r="AO9" s="235"/>
      <c r="AP9" s="235"/>
      <c r="AQ9" s="235"/>
      <c r="AR9" s="235"/>
    </row>
    <row r="10" spans="1:44" x14ac:dyDescent="0.25">
      <c r="A10" s="232"/>
      <c r="B10" s="228"/>
      <c r="C10" s="228"/>
      <c r="D10" s="229"/>
      <c r="E10" s="243"/>
      <c r="F10" s="243"/>
      <c r="G10" s="230"/>
      <c r="H10" s="231"/>
      <c r="I10" s="233"/>
      <c r="J10" s="233"/>
      <c r="K10" s="233"/>
      <c r="L10" s="233"/>
      <c r="M10" s="233"/>
      <c r="N10" s="233"/>
      <c r="O10" s="233"/>
      <c r="P10" s="233"/>
      <c r="Q10" s="233"/>
      <c r="R10" s="233"/>
      <c r="S10" s="233"/>
      <c r="T10" s="233"/>
      <c r="U10" s="233"/>
      <c r="V10" s="233"/>
      <c r="W10" s="233"/>
      <c r="X10" s="233"/>
      <c r="Y10" s="233"/>
      <c r="Z10" s="234"/>
      <c r="AA10" s="235"/>
      <c r="AB10" s="235"/>
      <c r="AC10" s="235"/>
      <c r="AD10" s="235"/>
      <c r="AE10" s="235"/>
      <c r="AF10" s="235"/>
      <c r="AG10" s="235"/>
      <c r="AH10" s="235"/>
      <c r="AI10" s="235"/>
      <c r="AJ10" s="235"/>
      <c r="AK10" s="235"/>
      <c r="AL10" s="235"/>
      <c r="AM10" s="235"/>
      <c r="AN10" s="235"/>
      <c r="AO10" s="235"/>
      <c r="AP10" s="235"/>
      <c r="AQ10" s="235"/>
      <c r="AR10" s="235"/>
    </row>
    <row r="11" spans="1:44" x14ac:dyDescent="0.25">
      <c r="A11" s="232"/>
      <c r="B11" s="228"/>
      <c r="C11" s="228"/>
      <c r="D11" s="229"/>
      <c r="E11" s="243"/>
      <c r="F11" s="243"/>
      <c r="G11" s="230"/>
      <c r="H11" s="231"/>
      <c r="I11" s="233"/>
      <c r="J11" s="233"/>
      <c r="K11" s="233"/>
      <c r="L11" s="233"/>
      <c r="M11" s="233"/>
      <c r="N11" s="233"/>
      <c r="O11" s="233"/>
      <c r="P11" s="233"/>
      <c r="Q11" s="233"/>
      <c r="R11" s="233"/>
      <c r="S11" s="233"/>
      <c r="T11" s="233"/>
      <c r="U11" s="233"/>
      <c r="V11" s="233"/>
      <c r="W11" s="233"/>
      <c r="X11" s="233"/>
      <c r="Y11" s="233"/>
      <c r="Z11" s="234"/>
      <c r="AA11" s="235"/>
      <c r="AB11" s="235"/>
      <c r="AC11" s="235"/>
      <c r="AD11" s="235"/>
      <c r="AE11" s="235"/>
      <c r="AF11" s="235"/>
      <c r="AG11" s="235"/>
      <c r="AH11" s="235"/>
      <c r="AI11" s="235"/>
      <c r="AJ11" s="235"/>
      <c r="AK11" s="235"/>
      <c r="AL11" s="235"/>
      <c r="AM11" s="235"/>
      <c r="AN11" s="235"/>
      <c r="AO11" s="235"/>
      <c r="AP11" s="235"/>
      <c r="AQ11" s="235"/>
      <c r="AR11" s="235"/>
    </row>
    <row r="12" spans="1:44" x14ac:dyDescent="0.25">
      <c r="A12" s="232"/>
      <c r="B12" s="228"/>
      <c r="C12" s="228"/>
      <c r="D12" s="229"/>
      <c r="E12" s="243"/>
      <c r="F12" s="243"/>
      <c r="G12" s="230"/>
      <c r="H12" s="231"/>
      <c r="I12" s="233"/>
      <c r="J12" s="233"/>
      <c r="K12" s="233"/>
      <c r="L12" s="233"/>
      <c r="M12" s="233"/>
      <c r="N12" s="233"/>
      <c r="O12" s="233"/>
      <c r="P12" s="233"/>
      <c r="Q12" s="233"/>
      <c r="R12" s="233"/>
      <c r="S12" s="233"/>
      <c r="T12" s="233"/>
      <c r="U12" s="233"/>
      <c r="V12" s="233"/>
      <c r="W12" s="233"/>
      <c r="X12" s="233"/>
      <c r="Y12" s="233"/>
      <c r="Z12" s="234"/>
      <c r="AA12" s="235"/>
      <c r="AB12" s="235"/>
      <c r="AC12" s="235"/>
      <c r="AD12" s="235"/>
      <c r="AE12" s="235"/>
      <c r="AF12" s="235"/>
      <c r="AG12" s="235"/>
      <c r="AH12" s="235"/>
      <c r="AI12" s="235"/>
      <c r="AJ12" s="235"/>
      <c r="AK12" s="235"/>
      <c r="AL12" s="235"/>
      <c r="AM12" s="235"/>
      <c r="AN12" s="235"/>
      <c r="AO12" s="235"/>
      <c r="AP12" s="235"/>
      <c r="AQ12" s="235"/>
      <c r="AR12" s="235"/>
    </row>
    <row r="13" spans="1:44" x14ac:dyDescent="0.25">
      <c r="A13" s="232"/>
      <c r="B13" s="228"/>
      <c r="C13" s="228"/>
      <c r="D13" s="229"/>
      <c r="E13" s="243"/>
      <c r="F13" s="243"/>
      <c r="G13" s="230"/>
      <c r="H13" s="231"/>
      <c r="I13" s="233"/>
      <c r="J13" s="233"/>
      <c r="K13" s="233"/>
      <c r="L13" s="233"/>
      <c r="M13" s="233"/>
      <c r="N13" s="233"/>
      <c r="O13" s="233"/>
      <c r="P13" s="233"/>
      <c r="Q13" s="233"/>
      <c r="R13" s="233"/>
      <c r="S13" s="233"/>
      <c r="T13" s="233"/>
      <c r="U13" s="233"/>
      <c r="V13" s="233"/>
      <c r="W13" s="233"/>
      <c r="X13" s="233"/>
      <c r="Y13" s="233"/>
      <c r="Z13" s="234"/>
      <c r="AA13" s="235"/>
      <c r="AB13" s="235"/>
      <c r="AC13" s="235"/>
      <c r="AD13" s="235"/>
      <c r="AE13" s="235"/>
      <c r="AF13" s="235"/>
      <c r="AG13" s="235"/>
      <c r="AH13" s="235"/>
      <c r="AI13" s="235"/>
      <c r="AJ13" s="235"/>
      <c r="AK13" s="235"/>
      <c r="AL13" s="235"/>
      <c r="AM13" s="235"/>
      <c r="AN13" s="235"/>
      <c r="AO13" s="235"/>
      <c r="AP13" s="235"/>
      <c r="AQ13" s="235"/>
      <c r="AR13" s="235"/>
    </row>
    <row r="14" spans="1:44" x14ac:dyDescent="0.25">
      <c r="A14" s="232"/>
      <c r="B14" s="228"/>
      <c r="C14" s="228"/>
      <c r="D14" s="229"/>
      <c r="E14" s="243"/>
      <c r="F14" s="243"/>
      <c r="G14" s="230"/>
      <c r="H14" s="231"/>
      <c r="I14" s="233"/>
      <c r="J14" s="233"/>
      <c r="K14" s="233"/>
      <c r="L14" s="233"/>
      <c r="M14" s="233"/>
      <c r="N14" s="233"/>
      <c r="O14" s="233"/>
      <c r="P14" s="233"/>
      <c r="Q14" s="233"/>
      <c r="R14" s="233"/>
      <c r="S14" s="233"/>
      <c r="T14" s="233"/>
      <c r="U14" s="233"/>
      <c r="V14" s="233"/>
      <c r="W14" s="233"/>
      <c r="X14" s="233"/>
      <c r="Y14" s="233"/>
      <c r="Z14" s="234"/>
      <c r="AA14" s="235"/>
      <c r="AB14" s="235"/>
      <c r="AC14" s="235"/>
      <c r="AD14" s="235"/>
      <c r="AE14" s="235"/>
      <c r="AF14" s="235"/>
      <c r="AG14" s="235"/>
      <c r="AH14" s="235"/>
      <c r="AI14" s="235"/>
      <c r="AJ14" s="235"/>
      <c r="AK14" s="235"/>
      <c r="AL14" s="235"/>
      <c r="AM14" s="235"/>
      <c r="AN14" s="235"/>
      <c r="AO14" s="235"/>
      <c r="AP14" s="235"/>
      <c r="AQ14" s="235"/>
      <c r="AR14" s="235"/>
    </row>
    <row r="15" spans="1:44" x14ac:dyDescent="0.25">
      <c r="A15" s="232"/>
      <c r="B15" s="228"/>
      <c r="C15" s="228"/>
      <c r="D15" s="229"/>
      <c r="E15" s="243"/>
      <c r="F15" s="243"/>
      <c r="G15" s="230"/>
      <c r="H15" s="231"/>
      <c r="I15" s="233"/>
      <c r="J15" s="233"/>
      <c r="K15" s="233"/>
      <c r="L15" s="233"/>
      <c r="M15" s="233"/>
      <c r="N15" s="233"/>
      <c r="O15" s="233"/>
      <c r="P15" s="233"/>
      <c r="Q15" s="233"/>
      <c r="R15" s="233"/>
      <c r="S15" s="233"/>
      <c r="T15" s="233"/>
      <c r="U15" s="233"/>
      <c r="V15" s="233"/>
      <c r="W15" s="233"/>
      <c r="X15" s="233"/>
      <c r="Y15" s="233"/>
      <c r="Z15" s="234"/>
      <c r="AA15" s="235"/>
      <c r="AB15" s="235"/>
      <c r="AC15" s="235"/>
      <c r="AD15" s="235"/>
      <c r="AE15" s="235"/>
      <c r="AF15" s="235"/>
      <c r="AG15" s="235"/>
      <c r="AH15" s="235"/>
      <c r="AI15" s="235"/>
      <c r="AJ15" s="235"/>
      <c r="AK15" s="235"/>
      <c r="AL15" s="235"/>
      <c r="AM15" s="235"/>
      <c r="AN15" s="235"/>
      <c r="AO15" s="235"/>
      <c r="AP15" s="235"/>
      <c r="AQ15" s="235"/>
      <c r="AR15" s="235"/>
    </row>
    <row r="16" spans="1:44" x14ac:dyDescent="0.25">
      <c r="A16" s="232"/>
      <c r="B16" s="228"/>
      <c r="C16" s="228"/>
      <c r="D16" s="229"/>
      <c r="E16" s="243"/>
      <c r="F16" s="243"/>
      <c r="G16" s="230"/>
      <c r="H16" s="231"/>
      <c r="I16" s="233"/>
      <c r="J16" s="233"/>
      <c r="K16" s="233"/>
      <c r="L16" s="233"/>
      <c r="M16" s="233"/>
      <c r="N16" s="233"/>
      <c r="O16" s="233"/>
      <c r="P16" s="233"/>
      <c r="Q16" s="236"/>
      <c r="R16" s="236"/>
      <c r="S16" s="236"/>
      <c r="T16" s="236"/>
      <c r="U16" s="236"/>
      <c r="V16" s="236"/>
      <c r="W16" s="236"/>
      <c r="X16" s="236"/>
      <c r="Y16" s="236"/>
      <c r="Z16" s="237"/>
      <c r="AA16" s="235"/>
      <c r="AB16" s="235"/>
      <c r="AC16" s="235"/>
      <c r="AD16" s="235"/>
      <c r="AE16" s="235"/>
      <c r="AF16" s="235"/>
      <c r="AG16" s="235"/>
      <c r="AH16" s="235"/>
      <c r="AI16" s="235"/>
      <c r="AJ16" s="235"/>
      <c r="AK16" s="235"/>
      <c r="AL16" s="235"/>
      <c r="AM16" s="235"/>
      <c r="AN16" s="235"/>
      <c r="AO16" s="235"/>
      <c r="AP16" s="235"/>
      <c r="AQ16" s="235"/>
      <c r="AR16" s="235"/>
    </row>
    <row r="17" spans="1:44" x14ac:dyDescent="0.25">
      <c r="A17" s="232"/>
      <c r="B17" s="228"/>
      <c r="C17" s="228"/>
      <c r="D17" s="238"/>
      <c r="E17" s="243"/>
      <c r="F17" s="243"/>
      <c r="G17" s="230"/>
      <c r="H17" s="231"/>
      <c r="I17" s="233"/>
      <c r="J17" s="233"/>
      <c r="K17" s="233"/>
      <c r="L17" s="233"/>
      <c r="M17" s="233"/>
      <c r="N17" s="233"/>
      <c r="O17" s="233"/>
      <c r="P17" s="233"/>
      <c r="Q17" s="233"/>
      <c r="R17" s="233"/>
      <c r="S17" s="233"/>
      <c r="T17" s="233"/>
      <c r="U17" s="233"/>
      <c r="V17" s="233"/>
      <c r="W17" s="233"/>
      <c r="X17" s="233"/>
      <c r="Y17" s="233"/>
      <c r="Z17" s="237"/>
      <c r="AA17" s="235"/>
      <c r="AB17" s="235"/>
      <c r="AC17" s="235"/>
      <c r="AD17" s="235"/>
      <c r="AE17" s="235"/>
      <c r="AF17" s="235"/>
      <c r="AG17" s="235"/>
      <c r="AH17" s="235"/>
      <c r="AI17" s="235"/>
      <c r="AJ17" s="235"/>
      <c r="AK17" s="235"/>
      <c r="AL17" s="235"/>
      <c r="AM17" s="235"/>
      <c r="AN17" s="235"/>
      <c r="AO17" s="235"/>
      <c r="AP17" s="235"/>
      <c r="AQ17" s="235"/>
      <c r="AR17" s="235"/>
    </row>
    <row r="18" spans="1:44" x14ac:dyDescent="0.25">
      <c r="A18" s="232"/>
      <c r="B18" s="228"/>
      <c r="C18" s="228"/>
      <c r="D18" s="238"/>
      <c r="E18" s="243"/>
      <c r="F18" s="243"/>
      <c r="G18" s="230"/>
      <c r="H18" s="231"/>
      <c r="I18" s="233"/>
      <c r="J18" s="233"/>
      <c r="K18" s="233"/>
      <c r="L18" s="233"/>
      <c r="M18" s="233"/>
      <c r="N18" s="233"/>
      <c r="O18" s="233"/>
      <c r="P18" s="233"/>
      <c r="Q18" s="233"/>
      <c r="R18" s="233"/>
      <c r="S18" s="233"/>
      <c r="T18" s="233"/>
      <c r="U18" s="233"/>
      <c r="V18" s="233"/>
      <c r="W18" s="233"/>
      <c r="X18" s="233"/>
      <c r="Y18" s="233"/>
      <c r="Z18" s="234"/>
      <c r="AA18" s="235"/>
      <c r="AB18" s="235"/>
      <c r="AC18" s="235"/>
      <c r="AD18" s="235"/>
      <c r="AE18" s="235"/>
      <c r="AF18" s="235"/>
      <c r="AG18" s="235"/>
      <c r="AH18" s="235"/>
      <c r="AI18" s="235"/>
      <c r="AJ18" s="235"/>
      <c r="AK18" s="235"/>
      <c r="AL18" s="235"/>
      <c r="AM18" s="235"/>
      <c r="AN18" s="235"/>
      <c r="AO18" s="235"/>
      <c r="AP18" s="235"/>
      <c r="AQ18" s="235"/>
      <c r="AR18" s="235"/>
    </row>
    <row r="19" spans="1:44" x14ac:dyDescent="0.25">
      <c r="A19" s="232"/>
      <c r="B19" s="228"/>
      <c r="C19" s="228"/>
      <c r="D19" s="238"/>
      <c r="E19" s="243"/>
      <c r="F19" s="243"/>
      <c r="G19" s="230"/>
      <c r="H19" s="231"/>
      <c r="I19" s="233"/>
      <c r="J19" s="233"/>
      <c r="K19" s="233"/>
      <c r="L19" s="233"/>
      <c r="M19" s="233"/>
      <c r="N19" s="233"/>
      <c r="O19" s="233"/>
      <c r="P19" s="233"/>
      <c r="Q19" s="233"/>
      <c r="R19" s="233"/>
      <c r="S19" s="233"/>
      <c r="T19" s="233"/>
      <c r="U19" s="233"/>
      <c r="V19" s="233"/>
      <c r="W19" s="233"/>
      <c r="X19" s="233"/>
      <c r="Y19" s="233"/>
      <c r="Z19" s="237"/>
      <c r="AA19" s="235"/>
      <c r="AB19" s="235"/>
      <c r="AC19" s="235"/>
      <c r="AD19" s="235"/>
      <c r="AE19" s="235"/>
      <c r="AF19" s="235"/>
      <c r="AG19" s="235"/>
      <c r="AH19" s="235"/>
      <c r="AI19" s="235"/>
      <c r="AJ19" s="235"/>
      <c r="AK19" s="235"/>
      <c r="AL19" s="235"/>
      <c r="AM19" s="235"/>
      <c r="AN19" s="235"/>
      <c r="AO19" s="235"/>
      <c r="AP19" s="235"/>
      <c r="AQ19" s="235"/>
      <c r="AR19" s="235"/>
    </row>
    <row r="20" spans="1:44" ht="70.5" customHeight="1" x14ac:dyDescent="0.25">
      <c r="A20" s="232"/>
      <c r="B20" s="228"/>
      <c r="C20" s="228"/>
      <c r="D20" s="238"/>
      <c r="E20" s="243"/>
      <c r="F20" s="243"/>
      <c r="G20" s="230"/>
      <c r="H20" s="231"/>
      <c r="I20" s="233"/>
      <c r="J20" s="233"/>
      <c r="K20" s="233"/>
      <c r="L20" s="233"/>
      <c r="M20" s="233"/>
      <c r="N20" s="233"/>
      <c r="O20" s="233"/>
      <c r="P20" s="233"/>
      <c r="Q20" s="233"/>
      <c r="R20" s="233"/>
      <c r="S20" s="233"/>
      <c r="T20" s="233"/>
      <c r="U20" s="233"/>
      <c r="V20" s="233"/>
      <c r="W20" s="233"/>
      <c r="X20" s="233"/>
      <c r="Y20" s="233"/>
      <c r="Z20" s="237"/>
      <c r="AA20" s="235"/>
      <c r="AB20" s="235"/>
      <c r="AC20" s="235"/>
      <c r="AD20" s="235"/>
      <c r="AE20" s="235"/>
      <c r="AF20" s="235"/>
      <c r="AG20" s="235"/>
      <c r="AH20" s="235"/>
      <c r="AI20" s="235"/>
      <c r="AJ20" s="235"/>
      <c r="AK20" s="235"/>
      <c r="AL20" s="235"/>
      <c r="AM20" s="235"/>
      <c r="AN20" s="235"/>
      <c r="AO20" s="235"/>
      <c r="AP20" s="235"/>
      <c r="AQ20" s="235"/>
      <c r="AR20" s="235"/>
    </row>
    <row r="21" spans="1:44" ht="36" customHeight="1" x14ac:dyDescent="0.25">
      <c r="A21" s="232"/>
      <c r="B21" s="228"/>
      <c r="C21" s="228"/>
      <c r="D21" s="238"/>
      <c r="E21" s="243"/>
      <c r="F21" s="243"/>
      <c r="G21" s="230"/>
      <c r="H21" s="231"/>
      <c r="I21" s="233"/>
      <c r="J21" s="233"/>
      <c r="K21" s="233"/>
      <c r="L21" s="233"/>
      <c r="M21" s="233"/>
      <c r="N21" s="233"/>
      <c r="O21" s="233"/>
      <c r="P21" s="233"/>
      <c r="Q21" s="233"/>
      <c r="R21" s="233"/>
      <c r="S21" s="233"/>
      <c r="T21" s="233"/>
      <c r="U21" s="233"/>
      <c r="V21" s="233"/>
      <c r="W21" s="233"/>
      <c r="X21" s="233"/>
      <c r="Y21" s="233"/>
      <c r="Z21" s="237"/>
      <c r="AA21" s="235"/>
      <c r="AB21" s="235"/>
      <c r="AC21" s="235"/>
      <c r="AD21" s="235"/>
      <c r="AE21" s="235"/>
      <c r="AF21" s="235"/>
      <c r="AG21" s="235"/>
      <c r="AH21" s="235"/>
      <c r="AI21" s="235"/>
      <c r="AJ21" s="235"/>
      <c r="AK21" s="235"/>
      <c r="AL21" s="235"/>
      <c r="AM21" s="235"/>
      <c r="AN21" s="235"/>
      <c r="AO21" s="235"/>
      <c r="AP21" s="235"/>
      <c r="AQ21" s="235"/>
      <c r="AR21" s="235"/>
    </row>
    <row r="22" spans="1:44" x14ac:dyDescent="0.25">
      <c r="A22" s="232"/>
      <c r="B22" s="228"/>
      <c r="C22" s="228"/>
      <c r="D22" s="238"/>
      <c r="E22" s="243"/>
      <c r="F22" s="243"/>
      <c r="G22" s="230"/>
      <c r="H22" s="231"/>
      <c r="I22" s="233"/>
      <c r="J22" s="233"/>
      <c r="K22" s="233"/>
      <c r="L22" s="233"/>
      <c r="M22" s="233"/>
      <c r="N22" s="233"/>
      <c r="O22" s="233"/>
      <c r="P22" s="233"/>
      <c r="Q22" s="233"/>
      <c r="R22" s="233"/>
      <c r="S22" s="233"/>
      <c r="T22" s="233"/>
      <c r="U22" s="233"/>
      <c r="V22" s="233"/>
      <c r="W22" s="233"/>
      <c r="X22" s="233"/>
      <c r="Y22" s="233"/>
      <c r="Z22" s="239"/>
      <c r="AA22" s="235"/>
      <c r="AB22" s="235"/>
      <c r="AC22" s="235"/>
      <c r="AD22" s="235"/>
      <c r="AE22" s="235"/>
      <c r="AF22" s="235"/>
      <c r="AG22" s="235"/>
      <c r="AH22" s="235"/>
      <c r="AI22" s="235"/>
      <c r="AJ22" s="235"/>
      <c r="AK22" s="235"/>
      <c r="AL22" s="235"/>
      <c r="AM22" s="235"/>
      <c r="AN22" s="235"/>
      <c r="AO22" s="235"/>
      <c r="AP22" s="235"/>
      <c r="AQ22" s="235"/>
      <c r="AR22" s="235"/>
    </row>
    <row r="23" spans="1:44" x14ac:dyDescent="0.25">
      <c r="A23" s="232"/>
      <c r="B23" s="240"/>
      <c r="C23" s="240"/>
      <c r="D23" s="238"/>
      <c r="E23" s="243"/>
      <c r="F23" s="243"/>
      <c r="G23" s="230"/>
      <c r="H23" s="231"/>
      <c r="I23" s="233"/>
      <c r="J23" s="233"/>
      <c r="K23" s="233"/>
      <c r="L23" s="233"/>
      <c r="M23" s="233"/>
      <c r="N23" s="233"/>
      <c r="O23" s="233"/>
      <c r="P23" s="233"/>
      <c r="Q23" s="233"/>
      <c r="R23" s="233"/>
      <c r="S23" s="233"/>
      <c r="T23" s="233"/>
      <c r="U23" s="233"/>
      <c r="V23" s="233"/>
      <c r="W23" s="233"/>
      <c r="X23" s="233"/>
      <c r="Y23" s="233"/>
      <c r="Z23" s="237"/>
      <c r="AA23" s="235"/>
      <c r="AB23" s="235"/>
      <c r="AC23" s="235"/>
      <c r="AD23" s="235"/>
      <c r="AE23" s="235"/>
      <c r="AF23" s="235"/>
      <c r="AG23" s="235"/>
      <c r="AH23" s="235"/>
      <c r="AI23" s="235"/>
      <c r="AJ23" s="235"/>
      <c r="AK23" s="235"/>
      <c r="AL23" s="235"/>
      <c r="AM23" s="235"/>
      <c r="AN23" s="235"/>
      <c r="AO23" s="235"/>
      <c r="AP23" s="235"/>
      <c r="AQ23" s="235"/>
      <c r="AR23" s="235"/>
    </row>
    <row r="24" spans="1:44" ht="29.25" customHeight="1" x14ac:dyDescent="0.25">
      <c r="A24" s="232"/>
      <c r="B24" s="240"/>
      <c r="C24" s="240"/>
      <c r="D24" s="238"/>
      <c r="E24" s="243"/>
      <c r="F24" s="243"/>
      <c r="G24" s="230"/>
      <c r="H24" s="231"/>
      <c r="I24" s="233"/>
      <c r="J24" s="233"/>
      <c r="K24" s="233"/>
      <c r="L24" s="233"/>
      <c r="M24" s="233"/>
      <c r="N24" s="233"/>
      <c r="O24" s="233"/>
      <c r="P24" s="233"/>
      <c r="Q24" s="233"/>
      <c r="R24" s="233"/>
      <c r="S24" s="233"/>
      <c r="T24" s="233"/>
      <c r="U24" s="241"/>
      <c r="V24" s="241"/>
      <c r="W24" s="241"/>
      <c r="X24" s="241"/>
      <c r="Y24" s="241"/>
      <c r="Z24" s="234"/>
      <c r="AA24" s="235"/>
      <c r="AB24" s="235"/>
      <c r="AC24" s="235"/>
      <c r="AD24" s="235"/>
      <c r="AE24" s="235"/>
      <c r="AF24" s="235"/>
      <c r="AG24" s="235"/>
      <c r="AH24" s="235"/>
      <c r="AI24" s="235"/>
      <c r="AJ24" s="235"/>
      <c r="AK24" s="235"/>
      <c r="AL24" s="235"/>
      <c r="AM24" s="235"/>
      <c r="AN24" s="235"/>
      <c r="AO24" s="235"/>
      <c r="AP24" s="235"/>
      <c r="AQ24" s="235"/>
      <c r="AR24" s="235"/>
    </row>
    <row r="25" spans="1:44" x14ac:dyDescent="0.25">
      <c r="A25" s="232"/>
      <c r="B25" s="240"/>
      <c r="C25" s="240"/>
      <c r="D25" s="238"/>
      <c r="E25" s="243"/>
      <c r="F25" s="243"/>
      <c r="G25" s="230"/>
      <c r="H25" s="231"/>
      <c r="I25" s="233"/>
      <c r="J25" s="233"/>
      <c r="K25" s="233"/>
      <c r="L25" s="233"/>
      <c r="M25" s="233"/>
      <c r="N25" s="233"/>
      <c r="O25" s="233"/>
      <c r="P25" s="233"/>
      <c r="Q25" s="233"/>
      <c r="R25" s="233"/>
      <c r="S25" s="233"/>
      <c r="T25" s="233"/>
      <c r="U25" s="233"/>
      <c r="V25" s="233"/>
      <c r="W25" s="233"/>
      <c r="X25" s="233"/>
      <c r="Y25" s="233"/>
      <c r="Z25" s="237"/>
      <c r="AA25" s="235"/>
      <c r="AB25" s="235"/>
      <c r="AC25" s="235"/>
      <c r="AD25" s="235"/>
      <c r="AE25" s="235"/>
      <c r="AF25" s="235"/>
      <c r="AG25" s="235"/>
      <c r="AH25" s="235"/>
      <c r="AI25" s="235"/>
      <c r="AJ25" s="235"/>
      <c r="AK25" s="235"/>
      <c r="AL25" s="235"/>
      <c r="AM25" s="235"/>
      <c r="AN25" s="235"/>
      <c r="AO25" s="235"/>
      <c r="AP25" s="235"/>
      <c r="AQ25" s="235"/>
      <c r="AR25" s="235"/>
    </row>
    <row r="26" spans="1:44" x14ac:dyDescent="0.25">
      <c r="A26" s="232"/>
      <c r="B26" s="240"/>
      <c r="C26" s="240"/>
      <c r="D26" s="238"/>
      <c r="E26" s="243"/>
      <c r="F26" s="243"/>
      <c r="G26" s="230"/>
      <c r="H26" s="231"/>
      <c r="I26" s="233"/>
      <c r="J26" s="233"/>
      <c r="K26" s="233"/>
      <c r="L26" s="233"/>
      <c r="M26" s="233"/>
      <c r="N26" s="233"/>
      <c r="O26" s="233"/>
      <c r="P26" s="233"/>
      <c r="Q26" s="233"/>
      <c r="R26" s="233"/>
      <c r="S26" s="233"/>
      <c r="T26" s="233"/>
      <c r="U26" s="233"/>
      <c r="V26" s="233"/>
      <c r="W26" s="233"/>
      <c r="X26" s="233"/>
      <c r="Y26" s="233"/>
      <c r="Z26" s="237"/>
      <c r="AA26" s="235"/>
      <c r="AB26" s="235"/>
      <c r="AC26" s="235"/>
      <c r="AD26" s="235"/>
      <c r="AE26" s="235"/>
      <c r="AF26" s="235"/>
      <c r="AG26" s="235"/>
      <c r="AH26" s="235"/>
      <c r="AI26" s="235"/>
      <c r="AJ26" s="235"/>
      <c r="AK26" s="235"/>
      <c r="AL26" s="235"/>
      <c r="AM26" s="235"/>
      <c r="AN26" s="235"/>
      <c r="AO26" s="235"/>
      <c r="AP26" s="235"/>
      <c r="AQ26" s="235"/>
      <c r="AR26" s="235"/>
    </row>
    <row r="27" spans="1:44" x14ac:dyDescent="0.25">
      <c r="A27" s="232"/>
      <c r="B27" s="240"/>
      <c r="C27" s="240"/>
      <c r="D27" s="238"/>
      <c r="E27" s="243"/>
      <c r="F27" s="243"/>
      <c r="G27" s="230"/>
      <c r="H27" s="231"/>
      <c r="I27" s="233"/>
      <c r="J27" s="233"/>
      <c r="K27" s="233"/>
      <c r="L27" s="233"/>
      <c r="M27" s="233"/>
      <c r="N27" s="233"/>
      <c r="O27" s="233"/>
      <c r="P27" s="233"/>
      <c r="Q27" s="233"/>
      <c r="R27" s="233"/>
      <c r="S27" s="233"/>
      <c r="T27" s="233"/>
      <c r="U27" s="233"/>
      <c r="V27" s="233"/>
      <c r="W27" s="233"/>
      <c r="X27" s="233"/>
      <c r="Y27" s="233"/>
      <c r="Z27" s="237"/>
      <c r="AA27" s="235"/>
      <c r="AB27" s="235"/>
      <c r="AC27" s="235"/>
      <c r="AD27" s="235"/>
      <c r="AE27" s="235"/>
      <c r="AF27" s="235"/>
      <c r="AG27" s="235"/>
      <c r="AH27" s="235"/>
      <c r="AI27" s="235"/>
      <c r="AJ27" s="235"/>
      <c r="AK27" s="235"/>
      <c r="AL27" s="235"/>
      <c r="AM27" s="235"/>
      <c r="AN27" s="235"/>
      <c r="AO27" s="235"/>
      <c r="AP27" s="235"/>
      <c r="AQ27" s="235"/>
      <c r="AR27" s="235"/>
    </row>
    <row r="28" spans="1:44" x14ac:dyDescent="0.25">
      <c r="A28" s="232"/>
      <c r="B28" s="240"/>
      <c r="C28" s="240"/>
      <c r="D28" s="238"/>
      <c r="E28" s="243"/>
      <c r="F28" s="243"/>
      <c r="G28" s="230"/>
      <c r="H28" s="231"/>
      <c r="I28" s="233"/>
      <c r="J28" s="233"/>
      <c r="K28" s="233"/>
      <c r="L28" s="233"/>
      <c r="M28" s="233"/>
      <c r="N28" s="233"/>
      <c r="O28" s="233"/>
      <c r="P28" s="233"/>
      <c r="Q28" s="233"/>
      <c r="R28" s="233"/>
      <c r="S28" s="233"/>
      <c r="T28" s="233"/>
      <c r="U28" s="233"/>
      <c r="V28" s="233"/>
      <c r="W28" s="233"/>
      <c r="X28" s="233"/>
      <c r="Y28" s="233"/>
      <c r="Z28" s="237"/>
      <c r="AA28" s="235"/>
      <c r="AB28" s="235"/>
      <c r="AC28" s="235"/>
      <c r="AD28" s="235"/>
      <c r="AE28" s="235"/>
      <c r="AF28" s="235"/>
      <c r="AG28" s="235"/>
      <c r="AH28" s="235"/>
      <c r="AI28" s="235"/>
      <c r="AJ28" s="235"/>
      <c r="AK28" s="235"/>
      <c r="AL28" s="235"/>
      <c r="AM28" s="235"/>
      <c r="AN28" s="235"/>
      <c r="AO28" s="235"/>
      <c r="AP28" s="235"/>
      <c r="AQ28" s="235"/>
      <c r="AR28" s="235"/>
    </row>
    <row r="29" spans="1:44" x14ac:dyDescent="0.25">
      <c r="A29" s="232"/>
      <c r="B29" s="240"/>
      <c r="C29" s="240"/>
      <c r="D29" s="238"/>
      <c r="E29" s="243"/>
      <c r="F29" s="243"/>
      <c r="G29" s="230"/>
      <c r="H29" s="231"/>
      <c r="I29" s="233"/>
      <c r="J29" s="233"/>
      <c r="K29" s="233"/>
      <c r="L29" s="233"/>
      <c r="M29" s="233"/>
      <c r="N29" s="233"/>
      <c r="O29" s="233"/>
      <c r="P29" s="233"/>
      <c r="Q29" s="233"/>
      <c r="R29" s="233"/>
      <c r="S29" s="233"/>
      <c r="T29" s="233"/>
      <c r="U29" s="233"/>
      <c r="V29" s="233"/>
      <c r="W29" s="233"/>
      <c r="X29" s="233"/>
      <c r="Y29" s="233"/>
      <c r="Z29" s="237"/>
      <c r="AA29" s="235"/>
      <c r="AB29" s="235"/>
      <c r="AC29" s="235"/>
      <c r="AD29" s="235"/>
      <c r="AE29" s="235"/>
      <c r="AF29" s="235"/>
      <c r="AG29" s="235"/>
      <c r="AH29" s="235"/>
      <c r="AI29" s="235"/>
      <c r="AJ29" s="235"/>
      <c r="AK29" s="235"/>
      <c r="AL29" s="235"/>
      <c r="AM29" s="235"/>
      <c r="AN29" s="235"/>
      <c r="AO29" s="235"/>
      <c r="AP29" s="235"/>
      <c r="AQ29" s="235"/>
      <c r="AR29" s="235"/>
    </row>
    <row r="30" spans="1:44" x14ac:dyDescent="0.25">
      <c r="A30" s="232"/>
      <c r="B30" s="240"/>
      <c r="C30" s="240"/>
      <c r="D30" s="238"/>
      <c r="E30" s="243"/>
      <c r="F30" s="243"/>
      <c r="G30" s="230"/>
      <c r="H30" s="231"/>
      <c r="I30" s="233"/>
      <c r="J30" s="233"/>
      <c r="K30" s="233"/>
      <c r="L30" s="233"/>
      <c r="M30" s="233"/>
      <c r="N30" s="233"/>
      <c r="O30" s="233"/>
      <c r="P30" s="233"/>
      <c r="Q30" s="233"/>
      <c r="R30" s="233"/>
      <c r="S30" s="233"/>
      <c r="T30" s="233"/>
      <c r="U30" s="233"/>
      <c r="V30" s="233"/>
      <c r="W30" s="233"/>
      <c r="X30" s="233"/>
      <c r="Y30" s="233"/>
      <c r="Z30" s="237"/>
      <c r="AA30" s="235"/>
      <c r="AB30" s="235"/>
      <c r="AC30" s="235"/>
      <c r="AD30" s="235"/>
      <c r="AE30" s="235"/>
      <c r="AF30" s="235"/>
      <c r="AG30" s="235"/>
      <c r="AH30" s="235"/>
      <c r="AI30" s="235"/>
      <c r="AJ30" s="235"/>
      <c r="AK30" s="235"/>
      <c r="AL30" s="235"/>
      <c r="AM30" s="235"/>
      <c r="AN30" s="235"/>
      <c r="AO30" s="235"/>
      <c r="AP30" s="235"/>
      <c r="AQ30" s="235"/>
      <c r="AR30" s="235"/>
    </row>
    <row r="31" spans="1:44" ht="15.75" thickBot="1" x14ac:dyDescent="0.3">
      <c r="A31" s="258"/>
      <c r="B31" s="259"/>
      <c r="C31" s="259"/>
      <c r="D31" s="260"/>
      <c r="E31" s="261"/>
      <c r="F31" s="261"/>
      <c r="G31" s="262"/>
      <c r="H31" s="263"/>
      <c r="I31" s="264"/>
      <c r="J31" s="264"/>
      <c r="K31" s="264"/>
      <c r="L31" s="264"/>
      <c r="M31" s="264"/>
      <c r="N31" s="264"/>
      <c r="O31" s="264"/>
      <c r="P31" s="264"/>
      <c r="Q31" s="264"/>
      <c r="R31" s="264"/>
      <c r="S31" s="264"/>
      <c r="T31" s="264"/>
      <c r="U31" s="264"/>
      <c r="V31" s="264"/>
      <c r="W31" s="264"/>
      <c r="X31" s="264"/>
      <c r="Y31" s="264"/>
      <c r="Z31" s="265"/>
      <c r="AA31" s="266"/>
      <c r="AB31" s="266"/>
      <c r="AC31" s="266"/>
      <c r="AD31" s="266"/>
      <c r="AE31" s="266"/>
      <c r="AF31" s="266"/>
      <c r="AG31" s="266"/>
      <c r="AH31" s="266"/>
      <c r="AI31" s="266"/>
      <c r="AJ31" s="266"/>
      <c r="AK31" s="266"/>
      <c r="AL31" s="266"/>
      <c r="AM31" s="266"/>
      <c r="AN31" s="266"/>
      <c r="AO31" s="266"/>
      <c r="AP31" s="266"/>
      <c r="AQ31" s="266"/>
      <c r="AR31" s="266"/>
    </row>
    <row r="32" spans="1:44" s="1" customFormat="1" ht="15.75" thickBot="1" x14ac:dyDescent="0.3">
      <c r="A32" s="83" t="s">
        <v>192</v>
      </c>
      <c r="B32" s="267"/>
      <c r="C32" s="267"/>
      <c r="D32" s="268"/>
      <c r="E32" s="269">
        <f>SUM(E6:E31)</f>
        <v>0</v>
      </c>
      <c r="F32" s="290"/>
      <c r="G32" s="268"/>
      <c r="H32" s="267"/>
      <c r="I32" s="268"/>
      <c r="J32" s="268"/>
      <c r="K32" s="268"/>
      <c r="L32" s="268"/>
      <c r="M32" s="268"/>
      <c r="N32" s="268"/>
      <c r="O32" s="268"/>
      <c r="P32" s="268"/>
      <c r="Q32" s="268"/>
      <c r="R32" s="268"/>
      <c r="S32" s="268"/>
      <c r="T32" s="268"/>
      <c r="U32" s="268"/>
      <c r="V32" s="268"/>
      <c r="W32" s="268"/>
      <c r="X32" s="268"/>
      <c r="Y32" s="268"/>
      <c r="Z32" s="268"/>
      <c r="AA32" s="268"/>
      <c r="AB32" s="268"/>
      <c r="AC32" s="268"/>
      <c r="AD32" s="268"/>
      <c r="AE32" s="268"/>
      <c r="AF32" s="268"/>
      <c r="AG32" s="268"/>
      <c r="AH32" s="268"/>
      <c r="AI32" s="268"/>
      <c r="AJ32" s="268"/>
      <c r="AK32" s="268"/>
      <c r="AL32" s="268"/>
      <c r="AM32" s="268"/>
      <c r="AN32" s="268"/>
      <c r="AO32" s="268"/>
      <c r="AP32" s="268"/>
      <c r="AQ32" s="268"/>
      <c r="AR32" s="84"/>
    </row>
    <row r="33" spans="2:3" x14ac:dyDescent="0.25">
      <c r="B33" s="219"/>
      <c r="C33" s="219"/>
    </row>
    <row r="34" spans="2:3" x14ac:dyDescent="0.25">
      <c r="B34" s="219"/>
      <c r="C34" s="219"/>
    </row>
    <row r="35" spans="2:3" x14ac:dyDescent="0.25">
      <c r="B35" s="219"/>
      <c r="C35" s="219"/>
    </row>
    <row r="36" spans="2:3" x14ac:dyDescent="0.25">
      <c r="B36" s="219"/>
      <c r="C36" s="219"/>
    </row>
    <row r="37" spans="2:3" x14ac:dyDescent="0.25">
      <c r="B37" s="219"/>
      <c r="C37" s="219"/>
    </row>
  </sheetData>
  <mergeCells count="3">
    <mergeCell ref="A3:A5"/>
    <mergeCell ref="B3:B5"/>
    <mergeCell ref="B1:D1"/>
  </mergeCells>
  <dataValidations count="2">
    <dataValidation type="list" allowBlank="1" showInputMessage="1" showErrorMessage="1" sqref="B6:B31" xr:uid="{6FA06A1A-597C-4525-A60B-2F731BAC02A1}">
      <formula1>"Feasibility study, Applied research, Experimental development, IP protection"</formula1>
    </dataValidation>
    <dataValidation type="list" allowBlank="1" showInputMessage="1" showErrorMessage="1" sqref="B3" xr:uid="{59A4F14B-2A12-487D-B38F-4CA06F09A2F6}">
      <formula1>"Teostatavusuuring, Rakendusuuring, Tootearendus, Intellektuaalomandi esmakaitse, Koolituskulud"</formula1>
    </dataValidation>
  </dataValidations>
  <pageMargins left="0.7" right="0.7" top="0.75" bottom="0.75" header="0.3" footer="0.3"/>
  <pageSetup paperSize="9" orientation="portrait" verticalDpi="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3CA5D-334D-4724-A552-1254050D4DB3}">
  <dimension ref="A1:M37"/>
  <sheetViews>
    <sheetView workbookViewId="0">
      <selection activeCell="J18" sqref="J18"/>
    </sheetView>
  </sheetViews>
  <sheetFormatPr defaultRowHeight="15" outlineLevelRow="1" x14ac:dyDescent="0.25"/>
  <cols>
    <col min="1" max="1" width="15" customWidth="1"/>
    <col min="2" max="2" width="20.7109375" customWidth="1"/>
    <col min="3" max="3" width="19.7109375" customWidth="1"/>
    <col min="4" max="4" width="18" customWidth="1"/>
    <col min="5" max="5" width="17.85546875" customWidth="1"/>
    <col min="6" max="7" width="21.7109375" customWidth="1"/>
    <col min="8" max="8" width="15.7109375" customWidth="1"/>
    <col min="9" max="9" width="15.140625" customWidth="1"/>
    <col min="10" max="10" width="13.140625" customWidth="1"/>
    <col min="11" max="11" width="15.5703125" customWidth="1"/>
    <col min="12" max="12" width="11" customWidth="1"/>
    <col min="13" max="13" width="12.7109375" customWidth="1"/>
  </cols>
  <sheetData>
    <row r="1" spans="1:10" ht="18.75" x14ac:dyDescent="0.3">
      <c r="A1" s="81" t="s">
        <v>194</v>
      </c>
      <c r="B1" s="81"/>
    </row>
    <row r="2" spans="1:10" ht="17.25" x14ac:dyDescent="0.3">
      <c r="A2" s="85" t="s">
        <v>195</v>
      </c>
    </row>
    <row r="3" spans="1:10" x14ac:dyDescent="0.25">
      <c r="A3" s="85" t="s">
        <v>196</v>
      </c>
    </row>
    <row r="4" spans="1:10" x14ac:dyDescent="0.25">
      <c r="A4" s="85"/>
    </row>
    <row r="5" spans="1:10" ht="19.5" thickBot="1" x14ac:dyDescent="0.35">
      <c r="A5" s="81" t="s">
        <v>197</v>
      </c>
      <c r="B5" s="81"/>
    </row>
    <row r="6" spans="1:10" ht="72" customHeight="1" thickBot="1" x14ac:dyDescent="0.3">
      <c r="A6" s="83" t="s">
        <v>198</v>
      </c>
      <c r="B6" s="84" t="s">
        <v>199</v>
      </c>
      <c r="C6" s="71" t="s">
        <v>204</v>
      </c>
      <c r="D6" s="72" t="s">
        <v>205</v>
      </c>
      <c r="E6" s="74" t="s">
        <v>206</v>
      </c>
      <c r="F6" s="73" t="s">
        <v>207</v>
      </c>
      <c r="G6" s="73" t="s">
        <v>208</v>
      </c>
      <c r="H6" s="80" t="s">
        <v>200</v>
      </c>
      <c r="I6" s="80" t="s">
        <v>201</v>
      </c>
      <c r="J6" s="80" t="s">
        <v>202</v>
      </c>
    </row>
    <row r="7" spans="1:10" ht="15.75" thickBot="1" x14ac:dyDescent="0.3">
      <c r="A7" s="86" t="str">
        <f>CONCATENATE('Project_Base data'!B15)</f>
        <v/>
      </c>
      <c r="B7" s="86" t="str">
        <f>CONCATENATE('Project_Base data'!D15)</f>
        <v/>
      </c>
      <c r="C7">
        <f>SUMIFS('Detailed budget'!$K:$K,'Detailed budget'!$G:$G,C$6,'Detailed budget'!B:B,$A7)</f>
        <v>0</v>
      </c>
      <c r="D7">
        <f>SUMIFS('Detailed budget'!$K:$K,'Detailed budget'!$G:$G,D$6,'Detailed budget'!$B:$B,$A7)</f>
        <v>0</v>
      </c>
      <c r="E7">
        <f>SUMIFS('Detailed budget'!$K:$K,'Detailed budget'!$G:$G,E$6,'Detailed budget'!$B:$B,$A7)</f>
        <v>0</v>
      </c>
      <c r="F7">
        <f>SUMIFS('Detailed budget'!$K:$K,'Detailed budget'!$G:$G,F$6,'Detailed budget'!$B:$B,$A7)</f>
        <v>0</v>
      </c>
      <c r="G7">
        <f>SUMIFS('Detailed budget'!$K:$K,'Detailed budget'!$G:$G,G$6,'Detailed budget'!$B:$B,$A7)</f>
        <v>0</v>
      </c>
      <c r="H7" s="75">
        <f t="shared" ref="H7:H11" si="0">SUM(C7:G7)</f>
        <v>0</v>
      </c>
      <c r="I7" s="76"/>
      <c r="J7" s="75">
        <f>SUM(H7:I7)</f>
        <v>0</v>
      </c>
    </row>
    <row r="8" spans="1:10" ht="15.75" thickBot="1" x14ac:dyDescent="0.3">
      <c r="A8" s="87" t="str">
        <f>CONCATENATE('Project_Base data'!B16)</f>
        <v/>
      </c>
      <c r="B8" s="86" t="str">
        <f>CONCATENATE('Project_Base data'!D16)</f>
        <v/>
      </c>
      <c r="C8">
        <f>SUMIFS('Detailed budget'!K:K,'Detailed budget'!G:G,$C$6,'Detailed budget'!B:B,A8)</f>
        <v>0</v>
      </c>
      <c r="D8">
        <f>SUMIFS('Detailed budget'!$K:$K,'Detailed budget'!$G:$G,D$6,'Detailed budget'!$B:$B,$A8)</f>
        <v>0</v>
      </c>
      <c r="E8">
        <f>SUMIFS('Detailed budget'!$K:$K,'Detailed budget'!$G:$G,E$6,'Detailed budget'!$B:$B,$A8)</f>
        <v>0</v>
      </c>
      <c r="F8">
        <f>SUMIFS('Detailed budget'!$K:$K,'Detailed budget'!$G:$G,F$6,'Detailed budget'!$B:$B,$A8)</f>
        <v>0</v>
      </c>
      <c r="G8">
        <f>SUMIFS('Detailed budget'!$K:$K,'Detailed budget'!$G:$G,G$6,'Detailed budget'!$B:$B,$A8)</f>
        <v>0</v>
      </c>
      <c r="H8" s="75">
        <f t="shared" si="0"/>
        <v>0</v>
      </c>
      <c r="I8" s="76"/>
      <c r="J8" s="75">
        <f t="shared" ref="J8:J10" si="1">SUM(H8:I8)</f>
        <v>0</v>
      </c>
    </row>
    <row r="9" spans="1:10" ht="15.75" thickBot="1" x14ac:dyDescent="0.3">
      <c r="A9" s="87" t="str">
        <f>CONCATENATE('Project_Base data'!B17)</f>
        <v/>
      </c>
      <c r="B9" s="86" t="str">
        <f>CONCATENATE('Project_Base data'!D17)</f>
        <v/>
      </c>
      <c r="C9">
        <f>SUMIFS('Detailed budget'!K:K,'Detailed budget'!G:G,$C$6,'Detailed budget'!B:B,A9)</f>
        <v>0</v>
      </c>
      <c r="D9">
        <f>SUMIFS('Detailed budget'!$K:$K,'Detailed budget'!$G:$G,D$6,'Detailed budget'!$B:$B,$A9)</f>
        <v>0</v>
      </c>
      <c r="E9">
        <f>SUMIFS('Detailed budget'!$K:$K,'Detailed budget'!$G:$G,E$6,'Detailed budget'!$B:$B,$A9)</f>
        <v>0</v>
      </c>
      <c r="F9">
        <f>SUMIFS('Detailed budget'!$K:$K,'Detailed budget'!$G:$G,F$6,'Detailed budget'!$B:$B,$A9)</f>
        <v>0</v>
      </c>
      <c r="G9">
        <f>SUMIFS('Detailed budget'!$K:$K,'Detailed budget'!$G:$G,G$6,'Detailed budget'!$B:$B,$A9)</f>
        <v>0</v>
      </c>
      <c r="H9" s="75">
        <f t="shared" si="0"/>
        <v>0</v>
      </c>
      <c r="I9" s="76"/>
      <c r="J9" s="75">
        <f t="shared" si="1"/>
        <v>0</v>
      </c>
    </row>
    <row r="10" spans="1:10" ht="15.75" thickBot="1" x14ac:dyDescent="0.3">
      <c r="A10" s="87" t="str">
        <f>CONCATENATE('Project_Base data'!B18)</f>
        <v/>
      </c>
      <c r="B10" s="86" t="str">
        <f>CONCATENATE('Project_Base data'!D18)</f>
        <v/>
      </c>
      <c r="C10">
        <f>SUMIFS('Detailed budget'!K:K,'Detailed budget'!G:G,$C$6,'Detailed budget'!B:B,A10)</f>
        <v>0</v>
      </c>
      <c r="D10">
        <f>SUMIFS('Detailed budget'!$K:$K,'Detailed budget'!$G:$G,D$6,'Detailed budget'!$B:$B,$A10)</f>
        <v>0</v>
      </c>
      <c r="E10">
        <f>SUMIFS('Detailed budget'!$K:$K,'Detailed budget'!$G:$G,E$6,'Detailed budget'!$B:$B,$A10)</f>
        <v>0</v>
      </c>
      <c r="F10">
        <f>SUMIFS('Detailed budget'!$K:$K,'Detailed budget'!$G:$G,F$6,'Detailed budget'!$B:$B,$A10)</f>
        <v>0</v>
      </c>
      <c r="G10">
        <f>SUMIFS('Detailed budget'!$K:$K,'Detailed budget'!$G:$G,G$6,'Detailed budget'!$B:$B,$A10)</f>
        <v>0</v>
      </c>
      <c r="H10" s="75">
        <f t="shared" si="0"/>
        <v>0</v>
      </c>
      <c r="I10" s="76"/>
      <c r="J10" s="75">
        <f t="shared" si="1"/>
        <v>0</v>
      </c>
    </row>
    <row r="11" spans="1:10" ht="17.25" thickBot="1" x14ac:dyDescent="0.3">
      <c r="A11" s="77" t="s">
        <v>192</v>
      </c>
      <c r="B11" s="78"/>
      <c r="C11" s="78">
        <f>SUM(C7:C10)</f>
        <v>0</v>
      </c>
      <c r="D11" s="78">
        <f>SUM(D7:D10)</f>
        <v>0</v>
      </c>
      <c r="E11" s="78">
        <f>SUM(E7:E10)</f>
        <v>0</v>
      </c>
      <c r="F11" s="78">
        <f>SUM(F7:F10)</f>
        <v>0</v>
      </c>
      <c r="G11" s="78">
        <f>SUM(G7:G10)</f>
        <v>0</v>
      </c>
      <c r="H11" s="79">
        <f t="shared" si="0"/>
        <v>0</v>
      </c>
      <c r="I11" s="79">
        <f>SUM(I7:I10)</f>
        <v>0</v>
      </c>
      <c r="J11" s="79">
        <f>SUM(J7:J10)</f>
        <v>0</v>
      </c>
    </row>
    <row r="14" spans="1:10" ht="19.5" thickBot="1" x14ac:dyDescent="0.35">
      <c r="A14" s="81" t="s">
        <v>203</v>
      </c>
      <c r="B14" s="81"/>
    </row>
    <row r="15" spans="1:10" ht="63.75" thickBot="1" x14ac:dyDescent="0.3">
      <c r="A15" s="83" t="s">
        <v>198</v>
      </c>
      <c r="B15" s="84" t="s">
        <v>199</v>
      </c>
      <c r="C15" s="71" t="s">
        <v>204</v>
      </c>
      <c r="D15" s="72" t="s">
        <v>205</v>
      </c>
      <c r="E15" s="74" t="s">
        <v>206</v>
      </c>
      <c r="F15" s="73" t="s">
        <v>207</v>
      </c>
      <c r="G15" s="73" t="s">
        <v>208</v>
      </c>
      <c r="H15" s="80" t="s">
        <v>200</v>
      </c>
    </row>
    <row r="16" spans="1:10" ht="18" thickBot="1" x14ac:dyDescent="0.35">
      <c r="A16" s="86" t="str">
        <f>CONCATENATE('Project_Base data'!B15)</f>
        <v/>
      </c>
      <c r="B16" s="86" t="str">
        <f>CONCATENATE('Project_Base data'!D15)</f>
        <v/>
      </c>
      <c r="C16">
        <f>SUMIFS('Detailed budget'!$L:$L,'Detailed budget'!$G:$G,C$15,'Detailed budget'!$B:$B,$A16)</f>
        <v>0</v>
      </c>
      <c r="D16">
        <f>SUMIFS('Detailed budget'!$L:$L,'Detailed budget'!$G:$G,D$15,'Detailed budget'!$B:$B,$A16)</f>
        <v>0</v>
      </c>
      <c r="E16">
        <f>SUMIFS('Detailed budget'!$L:$L,'Detailed budget'!$G:$G,E$15,'Detailed budget'!$B:$B,$A16)</f>
        <v>0</v>
      </c>
      <c r="F16">
        <f>SUMIFS('Detailed budget'!$L:$L,'Detailed budget'!$G:$G,F$15,'Detailed budget'!$B:$B,$A16)</f>
        <v>0</v>
      </c>
      <c r="G16">
        <f>SUMIFS('Detailed budget'!$L:$L,'Detailed budget'!$G:$G,G$15,'Detailed budget'!$B:$B,$A16)</f>
        <v>0</v>
      </c>
      <c r="H16" s="82">
        <f t="shared" ref="H16:H20" si="2">SUM(C16:G16)</f>
        <v>0</v>
      </c>
    </row>
    <row r="17" spans="1:13" ht="18" thickBot="1" x14ac:dyDescent="0.35">
      <c r="A17" s="86" t="str">
        <f>CONCATENATE('Project_Base data'!B16)</f>
        <v/>
      </c>
      <c r="B17" s="86" t="str">
        <f>CONCATENATE('Project_Base data'!D16)</f>
        <v/>
      </c>
      <c r="C17">
        <f>SUMIFS('Detailed budget'!$L:$L,'Detailed budget'!$G:$G,C$15,'Detailed budget'!$B:$B,$A17)</f>
        <v>0</v>
      </c>
      <c r="D17">
        <f>SUMIFS('Detailed budget'!$L:$L,'Detailed budget'!$G:$G,D$15,'Detailed budget'!$B:$B,$A17)</f>
        <v>0</v>
      </c>
      <c r="E17">
        <f>SUMIFS('Detailed budget'!$L:$L,'Detailed budget'!$G:$G,E$15,'Detailed budget'!$B:$B,$A17)</f>
        <v>0</v>
      </c>
      <c r="F17">
        <f>SUMIFS('Detailed budget'!$L:$L,'Detailed budget'!$G:$G,F$15,'Detailed budget'!$B:$B,$A17)</f>
        <v>0</v>
      </c>
      <c r="G17">
        <f>SUMIFS('Detailed budget'!$L:$L,'Detailed budget'!$G:$G,G$15,'Detailed budget'!$B:$B,$A17)</f>
        <v>0</v>
      </c>
      <c r="H17" s="82">
        <f t="shared" si="2"/>
        <v>0</v>
      </c>
    </row>
    <row r="18" spans="1:13" ht="18" thickBot="1" x14ac:dyDescent="0.35">
      <c r="A18" s="86" t="str">
        <f>CONCATENATE('Project_Base data'!B17)</f>
        <v/>
      </c>
      <c r="B18" s="86" t="str">
        <f>CONCATENATE('Project_Base data'!D17)</f>
        <v/>
      </c>
      <c r="C18">
        <f>SUMIFS('Detailed budget'!$L:$L,'Detailed budget'!$G:$G,C$15,'Detailed budget'!$B:$B,$A18)</f>
        <v>0</v>
      </c>
      <c r="D18">
        <f>SUMIFS('Detailed budget'!$L:$L,'Detailed budget'!$G:$G,D$15,'Detailed budget'!$B:$B,$A18)</f>
        <v>0</v>
      </c>
      <c r="E18">
        <f>SUMIFS('Detailed budget'!$L:$L,'Detailed budget'!$G:$G,E$15,'Detailed budget'!$B:$B,$A18)</f>
        <v>0</v>
      </c>
      <c r="F18">
        <f>SUMIFS('Detailed budget'!$L:$L,'Detailed budget'!$G:$G,F$15,'Detailed budget'!$B:$B,$A18)</f>
        <v>0</v>
      </c>
      <c r="G18">
        <f>SUMIFS('Detailed budget'!$L:$L,'Detailed budget'!$G:$G,G$15,'Detailed budget'!$B:$B,$A18)</f>
        <v>0</v>
      </c>
      <c r="H18" s="82">
        <f t="shared" si="2"/>
        <v>0</v>
      </c>
    </row>
    <row r="19" spans="1:13" ht="18" thickBot="1" x14ac:dyDescent="0.35">
      <c r="A19" s="86" t="str">
        <f>CONCATENATE('Project_Base data'!B18)</f>
        <v/>
      </c>
      <c r="B19" s="86" t="str">
        <f>CONCATENATE('Project_Base data'!D18)</f>
        <v/>
      </c>
      <c r="C19">
        <f>SUMIFS('Detailed budget'!$L:$L,'Detailed budget'!$G:$G,C$15,'Detailed budget'!$B:$B,$A19)</f>
        <v>0</v>
      </c>
      <c r="D19">
        <f>SUMIFS('Detailed budget'!$L:$L,'Detailed budget'!$G:$G,D$15,'Detailed budget'!$B:$B,$A19)</f>
        <v>0</v>
      </c>
      <c r="E19">
        <f>SUMIFS('Detailed budget'!$L:$L,'Detailed budget'!$G:$G,E$15,'Detailed budget'!$B:$B,$A19)</f>
        <v>0</v>
      </c>
      <c r="F19">
        <f>SUMIFS('Detailed budget'!$L:$L,'Detailed budget'!$G:$G,F$15,'Detailed budget'!$B:$B,$A19)</f>
        <v>0</v>
      </c>
      <c r="G19">
        <f>SUMIFS('Detailed budget'!$L:$L,'Detailed budget'!$G:$G,G$15,'Detailed budget'!$B:$B,$A19)</f>
        <v>0</v>
      </c>
      <c r="H19" s="82">
        <f t="shared" si="2"/>
        <v>0</v>
      </c>
    </row>
    <row r="20" spans="1:13" ht="17.25" thickBot="1" x14ac:dyDescent="0.3">
      <c r="A20" s="77" t="s">
        <v>192</v>
      </c>
      <c r="B20" s="78"/>
      <c r="C20" s="78">
        <f>SUM(C16:C19)</f>
        <v>0</v>
      </c>
      <c r="D20" s="78">
        <f>SUM(D16:D19)</f>
        <v>0</v>
      </c>
      <c r="E20" s="78">
        <f>SUM(E16:E19)</f>
        <v>0</v>
      </c>
      <c r="F20" s="78">
        <f>SUM(F16:F19)</f>
        <v>0</v>
      </c>
      <c r="G20" s="78">
        <f>SUM(G16:G19)</f>
        <v>0</v>
      </c>
      <c r="H20" s="79">
        <f t="shared" si="2"/>
        <v>0</v>
      </c>
    </row>
    <row r="22" spans="1:13" ht="18.75" hidden="1" outlineLevel="1" x14ac:dyDescent="0.3">
      <c r="A22" s="81" t="s">
        <v>39</v>
      </c>
      <c r="B22" s="81"/>
    </row>
    <row r="23" spans="1:13" ht="16.5" hidden="1" outlineLevel="1" thickBot="1" x14ac:dyDescent="0.3">
      <c r="A23" s="181" t="s">
        <v>8</v>
      </c>
      <c r="B23" s="182" t="s">
        <v>9</v>
      </c>
      <c r="C23" s="184" t="s">
        <v>40</v>
      </c>
      <c r="D23" s="197"/>
      <c r="E23" s="197"/>
      <c r="F23" s="197"/>
      <c r="G23" s="201" t="s">
        <v>41</v>
      </c>
      <c r="H23" s="207" t="s">
        <v>42</v>
      </c>
      <c r="I23" s="208"/>
      <c r="J23" s="207" t="s">
        <v>43</v>
      </c>
      <c r="K23" s="208"/>
      <c r="L23" s="205" t="s">
        <v>38</v>
      </c>
      <c r="M23" s="197"/>
    </row>
    <row r="24" spans="1:13" ht="16.5" hidden="1" outlineLevel="1" thickBot="1" x14ac:dyDescent="0.3">
      <c r="A24" s="185"/>
      <c r="B24" s="186"/>
      <c r="C24" s="187"/>
      <c r="D24" s="199" t="s">
        <v>18</v>
      </c>
      <c r="E24" s="199" t="s">
        <v>18</v>
      </c>
      <c r="F24" s="199" t="s">
        <v>18</v>
      </c>
      <c r="G24" s="198" t="s">
        <v>44</v>
      </c>
      <c r="H24" s="214" t="s">
        <v>44</v>
      </c>
      <c r="I24" s="215" t="s">
        <v>18</v>
      </c>
      <c r="J24" s="214" t="s">
        <v>44</v>
      </c>
      <c r="K24" s="215" t="s">
        <v>18</v>
      </c>
      <c r="L24" s="206" t="s">
        <v>44</v>
      </c>
      <c r="M24" s="199" t="s">
        <v>18</v>
      </c>
    </row>
    <row r="25" spans="1:13" ht="15.75" hidden="1" outlineLevel="1" x14ac:dyDescent="0.25">
      <c r="A25" s="188" t="str">
        <f>CONCATENATE('Project_Base data'!B15)</f>
        <v/>
      </c>
      <c r="B25" s="189" t="str">
        <f>CONCATENATE('Project_Base data'!D15)</f>
        <v/>
      </c>
      <c r="C25" s="190" t="str">
        <f>CONCATENATE('Project_Base data'!C15)</f>
        <v/>
      </c>
      <c r="D25" s="200">
        <f>D16</f>
        <v>0</v>
      </c>
      <c r="E25" s="200">
        <f>C16</f>
        <v>0</v>
      </c>
      <c r="F25" s="200" t="e">
        <f>#REF!</f>
        <v>#REF!</v>
      </c>
      <c r="G25" s="188" t="e">
        <f>#REF!+#REF!+G7+#REF!</f>
        <v>#REF!</v>
      </c>
      <c r="H25" s="212" t="e">
        <f>#REF!+#REF!</f>
        <v>#REF!</v>
      </c>
      <c r="I25" s="213" t="e">
        <f>#REF!+#REF!</f>
        <v>#REF!</v>
      </c>
      <c r="J25" s="212" t="e">
        <f>#REF!+#REF!</f>
        <v>#REF!</v>
      </c>
      <c r="K25" s="213" t="e">
        <f>#REF!+#REF!</f>
        <v>#REF!</v>
      </c>
      <c r="L25" t="e">
        <f>#REF!+#REF!+#REF!+#REF!+#REF!+G25+H25+J25</f>
        <v>#REF!</v>
      </c>
      <c r="M25" s="2" t="e">
        <f>D25+#REF!+E25+#REF!+F25+#REF!+I25+K25</f>
        <v>#REF!</v>
      </c>
    </row>
    <row r="26" spans="1:13" ht="15.75" hidden="1" outlineLevel="1" x14ac:dyDescent="0.25">
      <c r="A26" s="188" t="str">
        <f>CONCATENATE('Project_Base data'!B16)</f>
        <v/>
      </c>
      <c r="B26" s="189" t="str">
        <f>CONCATENATE('Project_Base data'!D16)</f>
        <v/>
      </c>
      <c r="C26" s="190" t="str">
        <f>CONCATENATE('Project_Base data'!C16)</f>
        <v/>
      </c>
      <c r="D26" s="200">
        <f>D17</f>
        <v>0</v>
      </c>
      <c r="E26" s="200">
        <f>C17</f>
        <v>0</v>
      </c>
      <c r="F26" s="200" t="e">
        <f>#REF!</f>
        <v>#REF!</v>
      </c>
      <c r="G26" s="188" t="e">
        <f>#REF!+#REF!+G8+#REF!</f>
        <v>#REF!</v>
      </c>
      <c r="H26" s="210" t="e">
        <f>#REF!+#REF!</f>
        <v>#REF!</v>
      </c>
      <c r="I26" s="211" t="e">
        <f>#REF!+#REF!</f>
        <v>#REF!</v>
      </c>
      <c r="J26" s="212" t="e">
        <f>#REF!+#REF!</f>
        <v>#REF!</v>
      </c>
      <c r="K26" s="213" t="e">
        <f>#REF!+#REF!</f>
        <v>#REF!</v>
      </c>
      <c r="L26" t="e">
        <f>#REF!+#REF!+#REF!+#REF!+#REF!+G26+H26+J26</f>
        <v>#REF!</v>
      </c>
      <c r="M26" s="2" t="e">
        <f>D26+#REF!+E26+#REF!+F26+#REF!+I26+K26</f>
        <v>#REF!</v>
      </c>
    </row>
    <row r="27" spans="1:13" ht="15.75" hidden="1" outlineLevel="1" x14ac:dyDescent="0.25">
      <c r="A27" s="188" t="str">
        <f>CONCATENATE('Project_Base data'!B17)</f>
        <v/>
      </c>
      <c r="B27" s="189" t="str">
        <f>CONCATENATE('Project_Base data'!D17)</f>
        <v/>
      </c>
      <c r="C27" s="190" t="str">
        <f>CONCATENATE('Project_Base data'!C17)</f>
        <v/>
      </c>
      <c r="D27" s="200">
        <f>D18</f>
        <v>0</v>
      </c>
      <c r="E27" s="200">
        <f>C18</f>
        <v>0</v>
      </c>
      <c r="F27" s="200" t="e">
        <f>#REF!</f>
        <v>#REF!</v>
      </c>
      <c r="G27" s="188" t="e">
        <f>#REF!+#REF!+G9+#REF!</f>
        <v>#REF!</v>
      </c>
      <c r="H27" s="210" t="e">
        <f>#REF!+#REF!</f>
        <v>#REF!</v>
      </c>
      <c r="I27" s="211" t="e">
        <f>#REF!+#REF!</f>
        <v>#REF!</v>
      </c>
      <c r="J27" s="212" t="e">
        <f>#REF!+#REF!</f>
        <v>#REF!</v>
      </c>
      <c r="K27" s="213" t="e">
        <f>#REF!+#REF!</f>
        <v>#REF!</v>
      </c>
      <c r="L27" t="e">
        <f>#REF!+#REF!+#REF!+#REF!+#REF!+G27+H27+J27</f>
        <v>#REF!</v>
      </c>
      <c r="M27" s="2" t="e">
        <f>D27+#REF!+E27+#REF!+F27+#REF!+I27+K27</f>
        <v>#REF!</v>
      </c>
    </row>
    <row r="28" spans="1:13" ht="15.75" hidden="1" outlineLevel="1" x14ac:dyDescent="0.25">
      <c r="A28" s="188" t="str">
        <f>CONCATENATE('Project_Base data'!B18)</f>
        <v/>
      </c>
      <c r="B28" s="189" t="str">
        <f>CONCATENATE('Project_Base data'!D18)</f>
        <v/>
      </c>
      <c r="C28" s="190" t="str">
        <f>CONCATENATE('Project_Base data'!C18)</f>
        <v/>
      </c>
      <c r="D28" s="200">
        <f>D19</f>
        <v>0</v>
      </c>
      <c r="E28" s="200">
        <f>C19</f>
        <v>0</v>
      </c>
      <c r="F28" s="200" t="e">
        <f>#REF!</f>
        <v>#REF!</v>
      </c>
      <c r="G28" s="188" t="e">
        <f>#REF!+#REF!+G10+#REF!</f>
        <v>#REF!</v>
      </c>
      <c r="H28" s="210" t="e">
        <f>#REF!+#REF!</f>
        <v>#REF!</v>
      </c>
      <c r="I28" s="211" t="e">
        <f>#REF!+#REF!</f>
        <v>#REF!</v>
      </c>
      <c r="J28" s="212" t="e">
        <f>#REF!+#REF!</f>
        <v>#REF!</v>
      </c>
      <c r="K28" s="213" t="e">
        <f>#REF!+#REF!</f>
        <v>#REF!</v>
      </c>
      <c r="L28" t="e">
        <f>#REF!+#REF!+#REF!+#REF!+#REF!+G28+H28+J28</f>
        <v>#REF!</v>
      </c>
      <c r="M28" s="2" t="e">
        <f>D28+#REF!+E28+#REF!+F28+#REF!+I28+K28</f>
        <v>#REF!</v>
      </c>
    </row>
    <row r="29" spans="1:13" ht="15.75" hidden="1" outlineLevel="1" x14ac:dyDescent="0.25">
      <c r="A29" s="188" t="e">
        <f>CONCATENATE('Project_Base data'!#REF!)</f>
        <v>#REF!</v>
      </c>
      <c r="B29" s="189" t="e">
        <f>CONCATENATE('Project_Base data'!#REF!)</f>
        <v>#REF!</v>
      </c>
      <c r="C29" s="190" t="e">
        <f>CONCATENATE('Project_Base data'!#REF!)</f>
        <v>#REF!</v>
      </c>
      <c r="D29" s="200" t="e">
        <f>#REF!</f>
        <v>#REF!</v>
      </c>
      <c r="E29" s="200" t="e">
        <f>#REF!</f>
        <v>#REF!</v>
      </c>
      <c r="F29" s="200" t="e">
        <f>#REF!</f>
        <v>#REF!</v>
      </c>
      <c r="G29" s="188" t="e">
        <f>#REF!+#REF!+#REF!+#REF!</f>
        <v>#REF!</v>
      </c>
      <c r="H29" s="210" t="e">
        <f>#REF!+#REF!</f>
        <v>#REF!</v>
      </c>
      <c r="I29" s="211" t="e">
        <f>#REF!+#REF!</f>
        <v>#REF!</v>
      </c>
      <c r="J29" s="212" t="e">
        <f>#REF!+#REF!</f>
        <v>#REF!</v>
      </c>
      <c r="K29" s="213" t="e">
        <f>#REF!+#REF!</f>
        <v>#REF!</v>
      </c>
      <c r="L29" t="e">
        <f>#REF!+#REF!+#REF!+#REF!+#REF!+G29+H29+J29</f>
        <v>#REF!</v>
      </c>
      <c r="M29" s="2" t="e">
        <f>D29+#REF!+E29+#REF!+F29+#REF!+I29+K29</f>
        <v>#REF!</v>
      </c>
    </row>
    <row r="30" spans="1:13" ht="15.75" hidden="1" outlineLevel="1" x14ac:dyDescent="0.25">
      <c r="A30" s="188" t="e">
        <f>CONCATENATE('Project_Base data'!#REF!)</f>
        <v>#REF!</v>
      </c>
      <c r="B30" s="189" t="e">
        <f>CONCATENATE('Project_Base data'!#REF!)</f>
        <v>#REF!</v>
      </c>
      <c r="C30" s="190" t="e">
        <f>CONCATENATE('Project_Base data'!#REF!)</f>
        <v>#REF!</v>
      </c>
      <c r="D30" s="200" t="e">
        <f>#REF!</f>
        <v>#REF!</v>
      </c>
      <c r="E30" s="200" t="e">
        <f>#REF!</f>
        <v>#REF!</v>
      </c>
      <c r="F30" s="200" t="e">
        <f>#REF!</f>
        <v>#REF!</v>
      </c>
      <c r="G30" s="188" t="e">
        <f>#REF!+#REF!+#REF!+#REF!</f>
        <v>#REF!</v>
      </c>
      <c r="H30" s="210" t="e">
        <f>#REF!+#REF!</f>
        <v>#REF!</v>
      </c>
      <c r="I30" s="211" t="e">
        <f>#REF!+#REF!</f>
        <v>#REF!</v>
      </c>
      <c r="J30" s="212" t="e">
        <f>#REF!+#REF!</f>
        <v>#REF!</v>
      </c>
      <c r="K30" s="213" t="e">
        <f>#REF!+#REF!</f>
        <v>#REF!</v>
      </c>
      <c r="L30" t="e">
        <f>#REF!+#REF!+#REF!+#REF!+#REF!+G30+H30+J30</f>
        <v>#REF!</v>
      </c>
      <c r="M30" s="2" t="e">
        <f>D30+#REF!+E30+#REF!+F30+#REF!+I30+K30</f>
        <v>#REF!</v>
      </c>
    </row>
    <row r="31" spans="1:13" ht="15.75" hidden="1" outlineLevel="1" x14ac:dyDescent="0.25">
      <c r="A31" s="188" t="e">
        <f>CONCATENATE('Project_Base data'!#REF!)</f>
        <v>#REF!</v>
      </c>
      <c r="B31" s="189" t="e">
        <f>CONCATENATE('Project_Base data'!#REF!)</f>
        <v>#REF!</v>
      </c>
      <c r="C31" s="190" t="e">
        <f>CONCATENATE('Project_Base data'!#REF!)</f>
        <v>#REF!</v>
      </c>
      <c r="D31" s="200" t="e">
        <f>#REF!</f>
        <v>#REF!</v>
      </c>
      <c r="E31" s="200" t="e">
        <f>#REF!</f>
        <v>#REF!</v>
      </c>
      <c r="F31" s="200" t="e">
        <f>#REF!</f>
        <v>#REF!</v>
      </c>
      <c r="G31" s="188" t="e">
        <f>#REF!+#REF!+#REF!+#REF!</f>
        <v>#REF!</v>
      </c>
      <c r="H31" s="210" t="e">
        <f>#REF!+#REF!</f>
        <v>#REF!</v>
      </c>
      <c r="I31" s="211" t="e">
        <f>#REF!+#REF!</f>
        <v>#REF!</v>
      </c>
      <c r="J31" s="212" t="e">
        <f>#REF!+#REF!</f>
        <v>#REF!</v>
      </c>
      <c r="K31" s="213" t="e">
        <f>#REF!+#REF!</f>
        <v>#REF!</v>
      </c>
      <c r="L31" t="e">
        <f>#REF!+#REF!+#REF!+#REF!+#REF!+G31+H31+J31</f>
        <v>#REF!</v>
      </c>
      <c r="M31" s="2" t="e">
        <f>D31+#REF!+E31+#REF!+F31+#REF!+I31+K31</f>
        <v>#REF!</v>
      </c>
    </row>
    <row r="32" spans="1:13" ht="15.75" hidden="1" outlineLevel="1" x14ac:dyDescent="0.25">
      <c r="A32" s="188" t="e">
        <f>CONCATENATE('Project_Base data'!#REF!)</f>
        <v>#REF!</v>
      </c>
      <c r="B32" s="189" t="e">
        <f>CONCATENATE('Project_Base data'!#REF!)</f>
        <v>#REF!</v>
      </c>
      <c r="C32" s="190" t="e">
        <f>CONCATENATE('Project_Base data'!#REF!)</f>
        <v>#REF!</v>
      </c>
      <c r="D32" s="200" t="e">
        <f>#REF!</f>
        <v>#REF!</v>
      </c>
      <c r="E32" s="200" t="e">
        <f>#REF!</f>
        <v>#REF!</v>
      </c>
      <c r="F32" s="200" t="e">
        <f>#REF!</f>
        <v>#REF!</v>
      </c>
      <c r="G32" s="188" t="e">
        <f>#REF!+#REF!+#REF!+#REF!</f>
        <v>#REF!</v>
      </c>
      <c r="H32" s="210" t="e">
        <f>#REF!+#REF!</f>
        <v>#REF!</v>
      </c>
      <c r="I32" s="211" t="e">
        <f>#REF!+#REF!</f>
        <v>#REF!</v>
      </c>
      <c r="J32" s="212" t="e">
        <f>#REF!+#REF!</f>
        <v>#REF!</v>
      </c>
      <c r="K32" s="213" t="e">
        <f>#REF!+#REF!</f>
        <v>#REF!</v>
      </c>
      <c r="L32" t="e">
        <f>#REF!+#REF!+#REF!+#REF!+#REF!+G32+H32+J32</f>
        <v>#REF!</v>
      </c>
      <c r="M32" s="2" t="e">
        <f>D32+#REF!+E32+#REF!+F32+#REF!+I32+K32</f>
        <v>#REF!</v>
      </c>
    </row>
    <row r="33" spans="1:13" ht="15.75" hidden="1" outlineLevel="1" x14ac:dyDescent="0.25">
      <c r="A33" s="188" t="e">
        <f>CONCATENATE('Project_Base data'!#REF!)</f>
        <v>#REF!</v>
      </c>
      <c r="B33" s="189" t="e">
        <f>CONCATENATE('Project_Base data'!#REF!)</f>
        <v>#REF!</v>
      </c>
      <c r="C33" s="190" t="e">
        <f>CONCATENATE('Project_Base data'!#REF!)</f>
        <v>#REF!</v>
      </c>
      <c r="D33" s="200" t="e">
        <f>#REF!</f>
        <v>#REF!</v>
      </c>
      <c r="E33" s="200" t="e">
        <f>#REF!</f>
        <v>#REF!</v>
      </c>
      <c r="F33" s="200" t="e">
        <f>#REF!</f>
        <v>#REF!</v>
      </c>
      <c r="G33" s="188" t="e">
        <f>#REF!+#REF!+#REF!+#REF!</f>
        <v>#REF!</v>
      </c>
      <c r="H33" s="210" t="e">
        <f>#REF!+#REF!</f>
        <v>#REF!</v>
      </c>
      <c r="I33" s="211" t="e">
        <f>#REF!+#REF!</f>
        <v>#REF!</v>
      </c>
      <c r="J33" s="212" t="e">
        <f>#REF!+#REF!</f>
        <v>#REF!</v>
      </c>
      <c r="K33" s="213" t="e">
        <f>#REF!+#REF!</f>
        <v>#REF!</v>
      </c>
      <c r="L33" t="e">
        <f>#REF!+#REF!+#REF!+#REF!+#REF!+G33+H33+J33</f>
        <v>#REF!</v>
      </c>
      <c r="M33" s="2" t="e">
        <f>D33+#REF!+E33+#REF!+F33+#REF!+I33+K33</f>
        <v>#REF!</v>
      </c>
    </row>
    <row r="34" spans="1:13" ht="15.75" hidden="1" outlineLevel="1" x14ac:dyDescent="0.25">
      <c r="A34" s="188" t="e">
        <f>CONCATENATE('Project_Base data'!#REF!)</f>
        <v>#REF!</v>
      </c>
      <c r="B34" s="189" t="e">
        <f>CONCATENATE('Project_Base data'!#REF!)</f>
        <v>#REF!</v>
      </c>
      <c r="C34" s="190" t="e">
        <f>CONCATENATE('Project_Base data'!#REF!)</f>
        <v>#REF!</v>
      </c>
      <c r="D34" s="200" t="e">
        <f>#REF!</f>
        <v>#REF!</v>
      </c>
      <c r="E34" s="200" t="e">
        <f>#REF!</f>
        <v>#REF!</v>
      </c>
      <c r="F34" s="200" t="e">
        <f>#REF!</f>
        <v>#REF!</v>
      </c>
      <c r="G34" s="188" t="e">
        <f>#REF!+#REF!+#REF!+#REF!</f>
        <v>#REF!</v>
      </c>
      <c r="H34" s="210" t="e">
        <f>#REF!+#REF!</f>
        <v>#REF!</v>
      </c>
      <c r="I34" s="211" t="e">
        <f>#REF!+#REF!</f>
        <v>#REF!</v>
      </c>
      <c r="J34" s="212" t="e">
        <f>#REF!+#REF!</f>
        <v>#REF!</v>
      </c>
      <c r="K34" s="213" t="e">
        <f>#REF!+#REF!</f>
        <v>#REF!</v>
      </c>
      <c r="L34" t="e">
        <f>#REF!+#REF!+#REF!+#REF!+#REF!+G34+H34+J34</f>
        <v>#REF!</v>
      </c>
      <c r="M34" s="2" t="e">
        <f>D34+#REF!+E34+#REF!+F34+#REF!+I34+K34</f>
        <v>#REF!</v>
      </c>
    </row>
    <row r="35" spans="1:13" ht="15.75" hidden="1" outlineLevel="1" x14ac:dyDescent="0.25">
      <c r="A35" s="191" t="e">
        <f>CONCATENATE('Project_Base data'!#REF!)</f>
        <v>#REF!</v>
      </c>
      <c r="B35" s="192" t="e">
        <f>CONCATENATE('Project_Base data'!#REF!)</f>
        <v>#REF!</v>
      </c>
      <c r="C35" s="193" t="e">
        <f>CONCATENATE('Project_Base data'!#REF!)</f>
        <v>#REF!</v>
      </c>
      <c r="D35" s="200" t="e">
        <f>#REF!</f>
        <v>#REF!</v>
      </c>
      <c r="E35" s="200" t="e">
        <f>#REF!</f>
        <v>#REF!</v>
      </c>
      <c r="F35" s="200" t="e">
        <f>#REF!</f>
        <v>#REF!</v>
      </c>
      <c r="G35" s="188" t="e">
        <f>#REF!+#REF!+#REF!+#REF!</f>
        <v>#REF!</v>
      </c>
      <c r="H35" s="216" t="e">
        <f>#REF!+#REF!</f>
        <v>#REF!</v>
      </c>
      <c r="I35" s="217" t="e">
        <f>#REF!+#REF!</f>
        <v>#REF!</v>
      </c>
      <c r="J35" s="212" t="e">
        <f>#REF!+#REF!</f>
        <v>#REF!</v>
      </c>
      <c r="K35" s="213" t="e">
        <f>#REF!+#REF!</f>
        <v>#REF!</v>
      </c>
      <c r="L35" t="e">
        <f>#REF!+#REF!+#REF!+#REF!+#REF!+G35+H35+J35</f>
        <v>#REF!</v>
      </c>
      <c r="M35" s="2" t="e">
        <f>D35+#REF!+E35+#REF!+F35+#REF!+I35+K35</f>
        <v>#REF!</v>
      </c>
    </row>
    <row r="36" spans="1:13" ht="16.5" hidden="1" outlineLevel="1" thickBot="1" x14ac:dyDescent="0.3">
      <c r="A36" s="194" t="s">
        <v>38</v>
      </c>
      <c r="B36" s="195"/>
      <c r="C36" s="196"/>
      <c r="D36" s="202" t="e">
        <f t="shared" ref="D36" si="3">SUM(D25:D35)</f>
        <v>#REF!</v>
      </c>
      <c r="E36" s="202" t="e">
        <f t="shared" ref="E36:K36" si="4">SUM(E25:E35)</f>
        <v>#REF!</v>
      </c>
      <c r="F36" s="202" t="e">
        <f t="shared" si="4"/>
        <v>#REF!</v>
      </c>
      <c r="G36" s="194" t="e">
        <f t="shared" si="4"/>
        <v>#REF!</v>
      </c>
      <c r="H36" s="83" t="e">
        <f t="shared" si="4"/>
        <v>#REF!</v>
      </c>
      <c r="I36" s="218" t="e">
        <f t="shared" si="4"/>
        <v>#REF!</v>
      </c>
      <c r="J36" s="83" t="e">
        <f t="shared" si="4"/>
        <v>#REF!</v>
      </c>
      <c r="K36" s="218" t="e">
        <f t="shared" si="4"/>
        <v>#REF!</v>
      </c>
      <c r="L36" s="209" t="e">
        <f t="shared" ref="L36:M36" si="5">SUM(L25:L35)</f>
        <v>#REF!</v>
      </c>
      <c r="M36" s="209" t="e">
        <f t="shared" si="5"/>
        <v>#REF!</v>
      </c>
    </row>
    <row r="37" spans="1:13" collapsed="1" x14ac:dyDescent="0.25"/>
  </sheetData>
  <conditionalFormatting sqref="G25:G35 L36:M36 D36:G36 C7:G10 C16:H19">
    <cfRule type="cellIs" dxfId="3" priority="7" operator="greaterThan">
      <formula>0</formula>
    </cfRule>
  </conditionalFormatting>
  <conditionalFormatting sqref="H20">
    <cfRule type="cellIs" dxfId="2" priority="1" operator="lessThan">
      <formula>50000</formula>
    </cfRule>
    <cfRule type="cellIs" dxfId="1" priority="2" operator="greaterThan">
      <formula>3000000</formula>
    </cfRule>
    <cfRule type="cellIs" dxfId="0" priority="3" operator="greaterThan">
      <formula>3000000</formula>
    </cfRule>
  </conditionalFormatting>
  <pageMargins left="0.7" right="0.7" top="0.75" bottom="0.75" header="0.3" footer="0.3"/>
  <pageSetup paperSize="9" orientation="portrait"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CA3BB85B49AE147942C8EA20553A494" ma:contentTypeVersion="13" ma:contentTypeDescription="Create a new document." ma:contentTypeScope="" ma:versionID="f926d9b0d5d8dbfec149437c7ff58477">
  <xsd:schema xmlns:xsd="http://www.w3.org/2001/XMLSchema" xmlns:xs="http://www.w3.org/2001/XMLSchema" xmlns:p="http://schemas.microsoft.com/office/2006/metadata/properties" xmlns:ns3="cffc1843-6583-4670-bb97-1ae3063a914f" xmlns:ns4="f170027f-8502-439c-a610-61da3c21274f" targetNamespace="http://schemas.microsoft.com/office/2006/metadata/properties" ma:root="true" ma:fieldsID="958ac4d5f18d516adf43052d4eebb060" ns3:_="" ns4:_="">
    <xsd:import namespace="cffc1843-6583-4670-bb97-1ae3063a914f"/>
    <xsd:import namespace="f170027f-8502-439c-a610-61da3c21274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fc1843-6583-4670-bb97-1ae3063a91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170027f-8502-439c-a610-61da3c21274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F1B2E7-13B7-40F4-B24A-6DAEE93A7436}">
  <ds:schemaRefs>
    <ds:schemaRef ds:uri="http://schemas.microsoft.com/sharepoint/v3/contenttype/forms"/>
  </ds:schemaRefs>
</ds:datastoreItem>
</file>

<file path=customXml/itemProps2.xml><?xml version="1.0" encoding="utf-8"?>
<ds:datastoreItem xmlns:ds="http://schemas.openxmlformats.org/officeDocument/2006/customXml" ds:itemID="{36B78C02-FB85-4FA3-9802-C460BB20446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E87FCD9-1B73-42DF-9930-7B1F6FB510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fc1843-6583-4670-bb97-1ae3063a914f"/>
    <ds:schemaRef ds:uri="f170027f-8502-439c-a610-61da3c2127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Guidelines</vt:lpstr>
      <vt:lpstr>Project_Base data</vt:lpstr>
      <vt:lpstr>Sheet4</vt:lpstr>
      <vt:lpstr>Detailed budget</vt:lpstr>
      <vt:lpstr>Explanatory report</vt:lpstr>
      <vt:lpstr>Team</vt:lpstr>
      <vt:lpstr>Project Action Plan</vt:lpstr>
      <vt:lpstr>Budget 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mini_RUP</dc:title>
  <dc:subject/>
  <dc:creator/>
  <cp:keywords/>
  <dc:description/>
  <cp:lastModifiedBy/>
  <cp:revision>1</cp:revision>
  <dcterms:created xsi:type="dcterms:W3CDTF">2022-03-09T06:27:00Z</dcterms:created>
  <dcterms:modified xsi:type="dcterms:W3CDTF">2022-08-22T11:31:49Z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0x0101004CA3BB85B49AE147942C8EA20553A494</vt:lpwstr>
  </property>
</Properties>
</file>